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F291" i="9"/>
  <c r="F290" i="9"/>
  <c r="H289" i="9"/>
  <c r="G289" i="9"/>
  <c r="F289" i="9"/>
  <c r="E289" i="9"/>
  <c r="B289" i="9"/>
  <c r="H288" i="9"/>
  <c r="G288" i="9"/>
  <c r="F288" i="9"/>
  <c r="E288" i="9"/>
  <c r="B288" i="9"/>
  <c r="H287" i="9"/>
  <c r="G287" i="9"/>
  <c r="F287" i="9"/>
  <c r="E287" i="9"/>
  <c r="B287" i="9"/>
  <c r="H286" i="9"/>
  <c r="G286" i="9"/>
  <c r="F286" i="9"/>
  <c r="E286" i="9"/>
  <c r="B286" i="9"/>
  <c r="F285" i="9"/>
  <c r="H284" i="9"/>
  <c r="G284" i="9"/>
  <c r="F284" i="9"/>
  <c r="E284" i="9"/>
  <c r="B284" i="9"/>
  <c r="H283" i="9"/>
  <c r="G283" i="9"/>
  <c r="F283" i="9"/>
  <c r="E283" i="9"/>
  <c r="B283" i="9"/>
  <c r="H282" i="9"/>
  <c r="G282" i="9"/>
  <c r="F282" i="9"/>
  <c r="E282" i="9"/>
  <c r="B282" i="9"/>
  <c r="F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6" i="9" s="1"/>
  <c r="E31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D180" i="5"/>
  <c r="F180" i="5" s="1"/>
  <c r="F179" i="5"/>
  <c r="F178" i="5"/>
  <c r="E177" i="5"/>
  <c r="H308" i="9" s="1"/>
  <c r="D177" i="5"/>
  <c r="G308" i="9" s="1"/>
  <c r="E308" i="9" s="1"/>
  <c r="B308"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D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C403" i="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408" i="4" l="1"/>
  <c r="D403" i="1" s="1"/>
  <c r="H403" i="1" s="1"/>
  <c r="E644" i="4"/>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5" i="9"/>
  <c r="E285" i="9" s="1"/>
  <c r="B285" i="9" s="1"/>
  <c r="G278" i="9"/>
  <c r="E278" i="9" s="1"/>
  <c r="F6" i="5"/>
  <c r="F88" i="5"/>
  <c r="F149" i="5"/>
  <c r="F177" i="5"/>
  <c r="F190" i="5"/>
  <c r="F206" i="5"/>
  <c r="F5" i="6"/>
  <c r="D141" i="6"/>
  <c r="B316" i="9"/>
  <c r="E315" i="9"/>
  <c r="I10" i="3" s="1"/>
  <c r="D42" i="8"/>
  <c r="H19" i="9"/>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408" i="4" l="1"/>
  <c r="K1451" i="9"/>
  <c r="G314" i="9"/>
  <c r="E314" i="9" s="1"/>
  <c r="B314" i="9" s="1"/>
  <c r="I34" i="3"/>
  <c r="C1517" i="1"/>
  <c r="G313" i="9"/>
  <c r="E313" i="9" s="1"/>
  <c r="F141" i="6"/>
  <c r="H28" i="3"/>
  <c r="C1435" i="1"/>
  <c r="G318" i="9"/>
  <c r="E318"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318" i="9"/>
  <c r="E317" i="9"/>
  <c r="H1435" i="1"/>
  <c r="G1435" i="1"/>
  <c r="H9" i="3"/>
  <c r="B313" i="9"/>
  <c r="E312"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E18" i="9" s="1"/>
  <c r="B18" i="9" s="1"/>
  <c r="J17" i="9"/>
  <c r="I17" i="9"/>
  <c r="H17" i="9"/>
  <c r="G17" i="9"/>
  <c r="E17" i="9" s="1"/>
  <c r="B17" i="9" s="1"/>
  <c r="M16"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F16" i="9" s="1"/>
  <c r="E16" i="9" l="1"/>
  <c r="B16" i="9" s="1"/>
  <c r="F15" i="9"/>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<sst xmlns="http://schemas.openxmlformats.org/spreadsheetml/2006/main" count="4374" uniqueCount="3426">
  <si>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</si>
  <si>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</si>
  <si>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</si>
  <si>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</si>
  <si>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</si>
  <si>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</si>
  <si>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</si>
  <si>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</si>
  <si>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</si>
  <si>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</si>
  <si>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</si>
  <si>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</si>
  <si>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</si>
  <si>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</si>
  <si>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</si>
  <si>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</si>
  <si>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</si>
  <si>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</si>
  <si>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</si>
  <si>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</si>
  <si>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</si>
  <si>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</si>
  <si>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</si>
  <si>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</si>
  <si>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</si>
  <si>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</si>
  <si>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</si>
  <si>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</si>
  <si>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</si>
  <si>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</si>
  <si>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</si>
  <si>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</si>
  <si>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</si>
  <si>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</si>
  <si>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</si>
  <si>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</si>
  <si>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</si>
  <si>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</si>
  <si>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</si>
  <si>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</si>
  <si>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</si>
  <si>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</si>
  <si>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</si>
  <si>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</si>
  <si>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</si>
  <si>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</si>
  <si>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</si>
  <si>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</si>
  <si>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15059 - O.Š. JORDANOVAC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</si>
  <si>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</si>
  <si>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</si>
  <si>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</si>
  <si>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</si>
  <si>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</si>
  <si>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</si>
  <si>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</si>
  <si>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</si>
  <si>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</si>
  <si>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</si>
  <si>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</si>
  <si>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</si>
  <si>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</si>
  <si>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</si>
  <si>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</si>
  <si>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</si>
  <si>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</si>
  <si>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</si>
  <si>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</si>
  <si>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</si>
  <si>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</si>
  <si>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</si>
  <si>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</si>
  <si>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</si>
  <si>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</si>
  <si>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</si>
  <si>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</si>
  <si>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</si>
  <si>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</si>
  <si>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</si>
  <si>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</si>
  <si>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</si>
  <si>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</si>
  <si>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</si>
  <si>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</si>
  <si>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</si>
  <si>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</si>
  <si>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</si>
  <si>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</si>
  <si>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</si>
  <si>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</si>
  <si>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</si>
  <si>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</si>
  <si>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</si>
  <si>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</si>
  <si>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</si>
  <si>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</si>
  <si>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</si>
  <si>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</si>
  <si>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</si>
  <si>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</si>
  <si>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</si>
  <si>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</si>
  <si>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</si>
  <si>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</si>
  <si>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</si>
  <si>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</si>
  <si>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</si>
  <si>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</si>
  <si>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</si>
  <si>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</si>
  <si>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</si>
  <si>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</si>
  <si>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</si>
  <si>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</si>
  <si>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</si>
  <si>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</si>
  <si>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</si>
  <si>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</si>
  <si>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</si>
  <si>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</si>
  <si>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</si>
  <si>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</si>
  <si>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</si>
  <si>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</si>
  <si>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</si>
  <si>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</si>
  <si>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</si>
  <si>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</si>
  <si>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</si>
  <si>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</si>
  <si>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</si>
  <si>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</si>
  <si>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</si>
  <si>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</si>
  <si>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</si>
  <si>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</si>
  <si>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</si>
  <si>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</si>
  <si>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</si>
  <si>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</si>
  <si>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</si>
  <si>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</si>
  <si>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</si>
  <si>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</si>
  <si>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</si>
  <si>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</si>
  <si>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</si>
  <si>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</si>
  <si>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</si>
  <si>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</si>
  <si>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</si>
  <si>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</si>
  <si>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</si>
  <si>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</si>
  <si>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</si>
  <si>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</si>
  <si>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</si>
  <si>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</si>
  <si>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</si>
  <si>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</si>
  <si>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</si>
  <si>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</si>
  <si>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</si>
  <si>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</si>
  <si>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</si>
  <si>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</si>
  <si>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</si>
  <si>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</si>
  <si>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</si>
  <si>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</si>
  <si>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</si>
  <si>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</si>
  <si>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</si>
  <si>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</si>
  <si>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</si>
  <si>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</si>
  <si>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</si>
  <si>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</si>
  <si>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</si>
  <si>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</si>
  <si>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</si>
  <si>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</si>
  <si>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</si>
  <si>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</si>
  <si>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</si>
  <si>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</si>
  <si>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</si>
  <si>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</si>
  <si>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</si>
  <si>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</si>
  <si>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</si>
  <si>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</si>
  <si>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</si>
  <si>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</si>
  <si>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</si>
  <si>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</si>
  <si>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</si>
  <si>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</si>
  <si>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</si>
  <si>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</si>
  <si>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</si>
  <si>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</si>
  <si>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</si>
  <si>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</si>
  <si>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</si>
  <si>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</si>
  <si>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</si>
  <si>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</si>
  <si>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</si>
  <si>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</si>
  <si>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</si>
  <si>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</si>
  <si>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</si>
  <si>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</si>
  <si>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</si>
  <si>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</si>
  <si>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</si>
  <si>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</si>
  <si>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</si>
  <si>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</si>
  <si>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</si>
  <si>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</si>
  <si>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</si>
  <si>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</si>
  <si>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</si>
  <si>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</si>
  <si>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</si>
  <si>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</si>
  <si>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</si>
  <si>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</si>
  <si>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</si>
  <si>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</si>
  <si>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</si>
  <si>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</si>
  <si>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</si>
  <si>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</si>
  <si>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</si>
  <si>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</si>
  <si>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</si>
  <si>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</si>
  <si>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</si>
  <si>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</si>
  <si>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</si>
  <si>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</si>
  <si>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</si>
  <si>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</si>
  <si>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</si>
  <si>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</si>
  <si>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</si>
  <si>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</si>
  <si>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</si>
  <si>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</si>
  <si>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</si>
  <si>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</si>
  <si>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</si>
  <si>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</si>
  <si>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</si>
  <si>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</si>
  <si>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</si>
  <si>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</si>
  <si>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</si>
  <si>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</si>
  <si>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</si>
  <si>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</si>
  <si>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</si>
  <si>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</si>
  <si>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</si>
  <si>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</si>
  <si>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</si>
  <si>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</si>
  <si>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</si>
  <si>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</si>
  <si>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</si>
  <si>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</si>
  <si>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</si>
  <si>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</si>
  <si>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</si>
  <si>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</si>
  <si>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</si>
  <si>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</si>
  <si>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</si>
  <si>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</si>
  <si>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</si>
  <si>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</si>
  <si>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</si>
  <si>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</si>
  <si>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</si>
  <si>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</si>
  <si>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</si>
  <si>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</si>
  <si>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</si>
  <si>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</si>
  <si>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</si>
  <si>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</si>
  <si>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</si>
  <si>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</si>
  <si>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</si>
  <si>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</si>
  <si>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</si>
  <si>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</si>
  <si>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</si>
  <si>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</si>
  <si>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</si>
  <si>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</si>
  <si>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</si>
  <si>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</si>
  <si>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</si>
  <si>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</si>
  <si>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</si>
  <si>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</si>
  <si>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</si>
  <si>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</si>
  <si>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</si>
  <si>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</si>
  <si>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</si>
  <si>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</si>
  <si>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</si>
  <si>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</si>
  <si>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</si>
  <si>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</si>
  <si>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</si>
  <si>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</si>
  <si>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</si>
  <si>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</si>
  <si>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</si>
  <si>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</si>
  <si>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</si>
  <si>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</si>
  <si>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</si>
  <si>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</si>
  <si>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</si>
  <si>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</si>
  <si>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</si>
  <si>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</si>
  <si>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</si>
  <si>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</si>
  <si>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</si>
  <si>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</si>
  <si>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</si>
  <si>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</si>
  <si>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</si>
  <si>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</si>
  <si>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</si>
  <si>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</si>
  <si>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</si>
  <si>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</si>
  <si>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</si>
  <si>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</si>
  <si>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</si>
  <si>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</si>
  <si>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</si>
  <si>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</si>
  <si>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</si>
  <si>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</si>
  <si>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</si>
  <si>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</si>
  <si>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</si>
  <si>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</si>
  <si>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</si>
  <si>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</si>
  <si>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</si>
  <si>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</si>
  <si>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</si>
  <si>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</si>
  <si>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</si>
  <si>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</si>
  <si>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</si>
  <si>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</si>
  <si>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</si>
  <si>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</si>
  <si>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</si>
  <si>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</si>
  <si>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</si>
  <si>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</si>
  <si>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</si>
  <si>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</si>
  <si>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</si>
  <si>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</si>
  <si>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</si>
  <si>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</si>
  <si>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</si>
  <si>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</si>
  <si>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</si>
  <si>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</si>
  <si>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</si>
  <si>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</si>
  <si>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</si>
  <si>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</si>
  <si>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</si>
  <si>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</si>
  <si>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</si>
  <si>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</si>
  <si>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</si>
  <si>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</si>
  <si>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</si>
  <si>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</si>
  <si>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</si>
  <si>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</si>
  <si>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</si>
  <si>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</si>
  <si>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</si>
  <si>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</si>
  <si>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</si>
  <si>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</si>
  <si>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</si>
  <si>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</si>
  <si>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</si>
  <si>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</si>
  <si>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</si>
  <si>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</si>
  <si>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</si>
  <si>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</si>
  <si>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</si>
  <si>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</si>
  <si>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</si>
  <si>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</si>
  <si>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</si>
  <si>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</si>
  <si>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</si>
  <si>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</si>
  <si>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</si>
  <si>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</si>
  <si>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</si>
  <si>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</si>
  <si>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</si>
  <si>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</si>
  <si>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</si>
  <si>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</si>
  <si>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</si>
  <si>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</si>
  <si>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</si>
  <si>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</si>
  <si>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</si>
  <si>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</si>
  <si>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</si>
  <si>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</si>
  <si>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</si>
  <si>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</si>
  <si>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</si>
  <si>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</si>
  <si>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</si>
  <si>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</si>
  <si>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</si>
  <si>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</si>
  <si>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</si>
  <si>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</si>
  <si>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</si>
  <si>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</si>
  <si>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</si>
  <si>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</si>
  <si>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</si>
  <si>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</si>
  <si>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</si>
  <si>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</si>
  <si>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</si>
  <si>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</si>
  <si>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</si>
  <si>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</si>
  <si>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</si>
  <si>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</si>
  <si>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</si>
  <si>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</si>
  <si>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</si>
  <si>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</si>
  <si>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</si>
  <si>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</si>
  <si>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</si>
  <si>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</si>
  <si>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</si>
  <si>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</si>
  <si>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</si>
  <si>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</si>
  <si>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</si>
  <si>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</si>
  <si>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</si>
  <si>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</si>
  <si>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</si>
  <si>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</si>
  <si>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</si>
  <si>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</si>
  <si>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</si>
  <si>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</si>
  <si>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</si>
  <si>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</si>
  <si>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</si>
  <si>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</si>
  <si>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</si>
  <si>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</si>
  <si>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</si>
  <si>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</si>
  <si>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</si>
  <si>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</si>
  <si>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</si>
  <si>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</si>
  <si>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</si>
  <si>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</si>
  <si>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</si>
  <si>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</si>
  <si>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</si>
  <si>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</si>
  <si>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</si>
  <si>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</si>
  <si>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</si>
  <si>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</si>
  <si>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</si>
  <si>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</si>
  <si>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</si>
  <si>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</si>
  <si>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</si>
  <si>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</si>
  <si>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</si>
  <si>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</si>
  <si>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</si>
  <si>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</si>
  <si>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</si>
  <si>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</si>
  <si>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</si>
  <si>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</si>
  <si>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</si>
  <si>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</si>
  <si>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</si>
  <si>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</si>
  <si>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</si>
  <si>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</si>
  <si>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</si>
  <si>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</si>
  <si>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</si>
  <si>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</si>
  <si>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</si>
  <si>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</si>
  <si>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</si>
  <si>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</si>
  <si>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</si>
  <si>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</si>
  <si>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</si>
  <si>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</si>
  <si>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</si>
  <si>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</si>
  <si>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</si>
  <si>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</si>
  <si>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</si>
  <si>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</si>
  <si>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</si>
  <si>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</si>
  <si>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</si>
  <si>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</si>
  <si>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</si>
  <si>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</si>
  <si>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</si>
  <si>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</si>
  <si>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</si>
  <si>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</si>
  <si>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</si>
  <si>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</si>
  <si>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</si>
  <si>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</si>
  <si>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</si>
  <si>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</si>
  <si>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</si>
  <si>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</si>
  <si>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</si>
  <si>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</si>
  <si>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</si>
  <si>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</si>
  <si>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</si>
  <si>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</si>
  <si>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</si>
  <si>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</si>
  <si>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</si>
  <si>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</si>
  <si>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</si>
  <si>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</si>
  <si>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</si>
  <si>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</si>
  <si>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</si>
  <si>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</si>
  <si>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</si>
  <si>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</si>
  <si>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</si>
  <si>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</si>
  <si>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</si>
  <si>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</si>
  <si>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</si>
  <si>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</si>
  <si>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</si>
  <si>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</si>
  <si>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</si>
  <si>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</si>
  <si>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</si>
  <si>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</si>
  <si>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</si>
  <si>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</si>
  <si>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</si>
  <si>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</si>
  <si>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</si>
  <si>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</si>
  <si>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</si>
  <si>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</si>
  <si>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</si>
  <si>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</si>
  <si>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</si>
  <si>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</si>
  <si>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</si>
  <si>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</si>
  <si>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</si>
  <si>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</si>
  <si>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</si>
  <si>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</si>
  <si>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</si>
  <si>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</si>
  <si>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</si>
  <si>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</si>
  <si>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</si>
  <si>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</si>
  <si>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</si>
  <si>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</si>
  <si>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</si>
  <si>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</si>
  <si>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</si>
  <si>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</si>
  <si>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</si>
  <si>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</si>
  <si>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</si>
  <si>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</si>
  <si>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</si>
  <si>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</si>
  <si>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</si>
  <si>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</si>
  <si>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</si>
  <si>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</si>
  <si>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</si>
  <si>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</si>
  <si>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</si>
  <si>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</si>
  <si>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</si>
  <si>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</si>
  <si>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</si>
  <si>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</si>
  <si>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</si>
  <si>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</si>
  <si>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</si>
  <si>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</si>
  <si>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</si>
  <si>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</si>
  <si>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</si>
  <si>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</si>
  <si>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</si>
  <si>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</si>
  <si>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</si>
  <si>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</si>
  <si>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</si>
  <si>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</si>
  <si>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</si>
  <si>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</si>
  <si>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</si>
  <si>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</si>
  <si>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</si>
  <si>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</si>
  <si>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</si>
  <si>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</si>
  <si>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</si>
  <si>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</si>
  <si>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</si>
  <si>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</si>
  <si>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</si>
  <si>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</si>
  <si>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</si>
  <si>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</si>
  <si>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</si>
  <si>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</si>
  <si>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</si>
  <si>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</si>
  <si>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</si>
  <si>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</si>
  <si>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</si>
  <si>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</si>
  <si>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</si>
  <si>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</si>
  <si>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</si>
  <si>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</si>
  <si>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</si>
  <si>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</si>
  <si>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</si>
  <si>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</si>
  <si>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</si>
  <si>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</si>
  <si>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</si>
  <si>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</si>
  <si>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</si>
  <si>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</si>
  <si>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</si>
  <si>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</si>
  <si>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</si>
  <si>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</si>
  <si>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</si>
  <si>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</si>
  <si>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</si>
  <si>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</si>
  <si>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</si>
  <si>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</si>
  <si>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</si>
  <si>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</si>
  <si>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</si>
  <si>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</si>
  <si>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</si>
  <si>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</si>
  <si>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</si>
  <si>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</si>
  <si>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</si>
  <si>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</si>
  <si>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</si>
  <si>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</si>
  <si>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</si>
  <si>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</si>
  <si>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</si>
  <si>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</si>
  <si>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</si>
  <si>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</si>
  <si>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</si>
  <si>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</si>
  <si>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</si>
  <si>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</si>
  <si>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</si>
  <si>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</si>
  <si>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</si>
  <si>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</si>
  <si>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</si>
  <si>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</si>
  <si>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</si>
  <si>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</si>
  <si>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</si>
  <si>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</si>
  <si>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</si>
  <si>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</si>
  <si>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</si>
  <si>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</si>
  <si>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</si>
  <si>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</si>
  <si>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</si>
  <si>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</si>
  <si>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</si>
  <si>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</si>
  <si>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</si>
  <si>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</si>
  <si>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</si>
  <si>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</si>
  <si>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</si>
  <si>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</si>
  <si>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</si>
  <si>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</si>
  <si>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</si>
  <si>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</si>
  <si>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</si>
  <si>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</si>
  <si>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</si>
  <si>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</si>
  <si>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</si>
  <si>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</si>
  <si>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</si>
  <si>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</si>
  <si>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</si>
  <si>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</si>
  <si>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</si>
  <si>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</si>
  <si>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</si>
  <si>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</si>
  <si>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</si>
  <si>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</si>
  <si>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</si>
  <si>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</si>
  <si>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</si>
  <si>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</si>
  <si>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</si>
  <si>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</si>
  <si>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</si>
  <si>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</si>
  <si>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</si>
  <si>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</si>
  <si>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</si>
  <si>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</si>
  <si>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</si>
  <si>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</si>
  <si>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</si>
  <si>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</si>
  <si>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</si>
  <si>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</si>
  <si>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</si>
  <si>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</si>
  <si>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</si>
  <si>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</si>
  <si>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</si>
  <si>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</si>
  <si>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</si>
  <si>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</si>
  <si>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</si>
  <si>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</si>
  <si>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</si>
  <si>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</si>
  <si>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</si>
  <si>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</si>
  <si>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</si>
  <si>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</si>
  <si>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</si>
  <si>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</si>
  <si>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</si>
  <si>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</si>
  <si>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</si>
  <si>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</si>
  <si>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</si>
  <si>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</si>
  <si>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</si>
  <si>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</si>
  <si>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</si>
  <si>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</si>
  <si>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</si>
  <si>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</si>
  <si>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</si>
  <si>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</si>
  <si>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</si>
  <si>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</si>
  <si>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</si>
  <si>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</si>
  <si>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</si>
  <si>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</si>
  <si>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</si>
  <si>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</si>
  <si>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</si>
  <si>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</si>
  <si>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</si>
  <si>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</si>
  <si>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</si>
  <si>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</si>
  <si>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</si>
  <si>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</si>
  <si>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</si>
  <si>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</si>
  <si>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</si>
  <si>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</si>
  <si>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</si>
  <si>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</si>
  <si>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</si>
  <si>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</si>
  <si>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</si>
  <si>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</si>
  <si>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</si>
  <si>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</si>
  <si>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</si>
  <si>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</si>
  <si>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</si>
  <si>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</si>
  <si>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</si>
  <si>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</si>
  <si>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</si>
  <si>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</si>
  <si>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</si>
  <si>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</si>
  <si>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</si>
  <si>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</si>
  <si>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</si>
  <si>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</si>
  <si>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</si>
  <si>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</si>
  <si>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</si>
  <si>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</si>
  <si>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</si>
  <si>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</si>
  <si>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</si>
  <si>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</si>
  <si>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</si>
  <si>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</si>
  <si>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</si>
  <si>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</si>
  <si>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</si>
  <si>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</si>
  <si>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</si>
  <si>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</si>
  <si>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</si>
  <si>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</si>
  <si>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</si>
  <si>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</si>
  <si>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</si>
  <si>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</si>
  <si>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</si>
  <si>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</si>
  <si>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</si>
  <si>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</si>
  <si>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</si>
  <si>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</si>
  <si>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</si>
  <si>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</si>
  <si>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</si>
  <si>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</si>
  <si>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</si>
  <si>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</si>
  <si>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</si>
  <si>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</si>
  <si>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</si>
  <si>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</si>
  <si>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</si>
  <si>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</si>
  <si>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</si>
  <si>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</si>
  <si>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</si>
  <si>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</si>
  <si>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</si>
  <si>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</si>
  <si>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</si>
  <si>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</si>
  <si>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</si>
  <si>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</si>
  <si>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</si>
  <si>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</si>
  <si>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</si>
  <si>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</si>
  <si>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</si>
  <si>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</si>
  <si>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</si>
  <si>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</si>
  <si>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</si>
  <si>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</si>
  <si>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</si>
  <si>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</si>
  <si>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</si>
  <si>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</si>
  <si>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</si>
  <si>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</si>
  <si>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</si>
  <si>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</si>
  <si>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</si>
  <si>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</si>
  <si>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</si>
  <si>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</si>
  <si>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</si>
  <si>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</si>
  <si>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</si>
  <si>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</si>
  <si>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</si>
  <si>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</si>
  <si>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</si>
  <si>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</si>
  <si>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</si>
  <si>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</si>
  <si>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</si>
  <si>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</si>
  <si>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</si>
  <si>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</si>
  <si>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</si>
  <si>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</si>
  <si>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</si>
  <si>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</si>
  <si>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</si>
  <si>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</si>
  <si>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</si>
  <si>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</si>
  <si>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</si>
  <si>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</si>
  <si>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</si>
  <si>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</si>
  <si>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</si>
  <si>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</si>
  <si>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</si>
  <si>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</si>
  <si>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</si>
  <si>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</si>
  <si>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</si>
  <si>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</si>
  <si>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</si>
  <si>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</si>
  <si>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</si>
  <si>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</si>
  <si>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</si>
  <si>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</si>
  <si>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</si>
  <si>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</si>
  <si>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</si>
  <si>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</si>
  <si>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</si>
  <si>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</si>
  <si>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</si>
  <si>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</si>
  <si>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</si>
  <si>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</si>
  <si>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</si>
  <si>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</si>
  <si>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</si>
  <si>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</si>
  <si>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</si>
  <si>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</si>
  <si>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</si>
  <si>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</si>
  <si>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</si>
  <si>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</si>
  <si>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</si>
  <si>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</si>
  <si>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</si>
  <si>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</si>
  <si>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</si>
  <si>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</si>
  <si>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</si>
  <si>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</si>
  <si>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</si>
  <si>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</si>
  <si>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</si>
  <si>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</si>
  <si>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</si>
  <si>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</si>
  <si>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</si>
  <si>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</si>
  <si>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</si>
  <si>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</si>
  <si>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</si>
  <si>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</si>
  <si>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</si>
  <si>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</si>
  <si>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</si>
  <si>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</si>
  <si>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</si>
  <si>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</si>
  <si>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</si>
  <si>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</si>
  <si>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</si>
  <si>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</si>
  <si>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</si>
  <si>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</si>
  <si>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</si>
  <si>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</si>
  <si>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</si>
  <si>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</si>
  <si>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</si>
  <si>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</si>
  <si>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</si>
  <si>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</si>
  <si>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</si>
  <si>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</si>
  <si>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</si>
  <si>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</si>
  <si>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</si>
  <si>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</si>
  <si>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</si>
  <si>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</si>
  <si>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</si>
  <si>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</si>
  <si>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</si>
  <si>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</si>
  <si>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</si>
  <si>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</si>
  <si>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</si>
  <si>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</si>
  <si>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</si>
  <si>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</si>
  <si>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</si>
  <si>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</si>
  <si>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</si>
  <si>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</si>
  <si>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</si>
  <si>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</si>
  <si>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</si>
  <si>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</si>
  <si>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</si>
  <si>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</si>
  <si>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</si>
  <si>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</si>
  <si>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</si>
  <si>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</si>
  <si>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</si>
  <si>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</si>
  <si>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</si>
  <si>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</si>
  <si>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</si>
  <si>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</si>
  <si>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</si>
  <si>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</si>
  <si>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</si>
  <si>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</si>
  <si>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</si>
  <si>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</si>
  <si>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</si>
  <si>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</si>
  <si>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</si>
  <si>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</si>
  <si>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</si>
  <si>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</si>
  <si>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</si>
  <si>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</si>
  <si>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</si>
  <si>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</si>
  <si>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</si>
  <si>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</si>
  <si>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</si>
  <si>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</si>
  <si>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</si>
  <si>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</si>
  <si>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</si>
  <si>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</si>
  <si>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</si>
  <si>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</si>
  <si>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</si>
  <si>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</si>
  <si>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</si>
  <si>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</si>
  <si>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</si>
  <si>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</si>
  <si>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</si>
  <si>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</si>
  <si>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</si>
  <si>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</si>
  <si>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</si>
  <si>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</si>
  <si>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</si>
  <si>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</si>
  <si>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</si>
  <si>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</si>
  <si>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</si>
  <si>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</si>
  <si>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</si>
  <si>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</si>
  <si>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</si>
  <si>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</si>
  <si>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</si>
  <si>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</si>
  <si>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</si>
  <si>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</si>
  <si>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</si>
  <si>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</si>
  <si>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</si>
  <si>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</si>
  <si>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</si>
  <si>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</si>
  <si>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</si>
  <si>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</si>
  <si>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</si>
  <si>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</si>
  <si>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</si>
  <si>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</si>
  <si>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</si>
  <si>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</si>
  <si>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</si>
  <si>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</si>
  <si>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</si>
  <si>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</si>
  <si>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</si>
  <si>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</si>
  <si>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</si>
  <si>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</si>
  <si>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</si>
  <si>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</si>
  <si>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</si>
  <si>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</si>
  <si>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</si>
  <si>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</si>
  <si>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</si>
  <si>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</si>
  <si>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</si>
  <si>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</si>
  <si>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</si>
  <si>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</si>
  <si>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</si>
  <si>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</si>
  <si>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</si>
  <si>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</si>
  <si>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</si>
  <si>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</si>
  <si>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</si>
  <si>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</si>
  <si>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</si>
  <si>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</si>
  <si>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</si>
  <si>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</si>
  <si>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</si>
  <si>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</si>
  <si>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</si>
  <si>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</si>
  <si>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</si>
  <si>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</si>
  <si>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</si>
  <si>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</si>
  <si>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</si>
  <si>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</si>
  <si>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</si>
  <si>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</si>
  <si>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</si>
  <si>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</si>
  <si>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</si>
  <si>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</si>
  <si>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</si>
  <si>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</si>
  <si>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</si>
  <si>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</si>
  <si>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</si>
  <si>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</si>
  <si>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</si>
  <si>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</si>
  <si>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</si>
  <si>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</si>
  <si>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</si>
  <si>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</si>
  <si>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</si>
  <si>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</si>
  <si>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</si>
  <si>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</si>
  <si>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</si>
  <si>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</si>
  <si>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</si>
  <si>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</si>
  <si>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</si>
  <si>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</si>
  <si>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</si>
  <si>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</si>
  <si>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</si>
  <si>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</si>
  <si>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</si>
  <si>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</si>
  <si>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</si>
  <si>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</si>
  <si>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</si>
  <si>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</si>
  <si>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</si>
  <si>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</si>
  <si>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</si>
  <si>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</si>
  <si>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</si>
  <si>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</si>
  <si>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</si>
  <si>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</si>
  <si>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</si>
  <si>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</si>
  <si>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</si>
  <si>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</si>
  <si>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</si>
  <si>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</si>
  <si>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</si>
  <si>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</si>
  <si>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</si>
  <si>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</si>
  <si>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</si>
  <si>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</si>
  <si>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</si>
  <si>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</si>
  <si>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</si>
  <si>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</si>
  <si>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</si>
  <si>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</si>
  <si>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</si>
  <si>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</si>
  <si>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</si>
  <si>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</si>
  <si>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</si>
  <si>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</si>
  <si>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</si>
  <si>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</si>
  <si>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</si>
  <si>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</si>
  <si>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</si>
  <si>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</si>
  <si>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</si>
  <si>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</si>
  <si>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</si>
  <si>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</si>
  <si>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</si>
  <si>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</si>
  <si>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</si>
  <si>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</si>
  <si>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</si>
  <si>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</si>
  <si>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</si>
  <si>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</si>
  <si>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</si>
  <si>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</si>
  <si>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</si>
  <si>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</si>
  <si>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</si>
  <si>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</si>
  <si>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</si>
  <si>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</si>
  <si>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</si>
  <si>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</si>
  <si>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</si>
  <si>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</si>
  <si>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</si>
  <si>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</si>
  <si>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</si>
  <si>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</si>
  <si>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</si>
  <si>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</si>
  <si>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</si>
  <si>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</si>
  <si>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</si>
  <si>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</si>
  <si>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</si>
  <si>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</si>
  <si>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</si>
  <si>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</si>
  <si>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</si>
  <si>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</si>
  <si>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</si>
  <si>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</si>
  <si>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</si>
  <si>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</si>
  <si>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</si>
  <si>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</si>
  <si>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</si>
  <si>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</si>
  <si>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</si>
  <si>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</si>
  <si>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</si>
  <si>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</si>
  <si>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</si>
  <si>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</si>
  <si>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</si>
  <si>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</si>
  <si>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</si>
  <si>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</si>
  <si>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</si>
  <si>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</si>
  <si>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</si>
  <si>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</si>
  <si>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</si>
  <si>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</si>
  <si>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</si>
  <si>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</si>
  <si>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</si>
  <si>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</si>
  <si>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</si>
  <si>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</si>
  <si>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</si>
  <si>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</si>
  <si>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</si>
  <si>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</si>
  <si>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</si>
  <si>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</si>
  <si>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</si>
  <si>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</si>
  <si>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</si>
  <si>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</si>
  <si>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</si>
  <si>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</si>
  <si>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</si>
  <si>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</si>
  <si>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</si>
  <si>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</si>
  <si>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</si>
  <si>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</si>
  <si>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</si>
  <si>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</si>
  <si>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</si>
  <si>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</si>
  <si>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</si>
  <si>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</si>
  <si>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</si>
  <si>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</si>
  <si>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</si>
  <si>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</si>
  <si>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</si>
  <si>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</si>
  <si>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</si>
  <si>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</si>
  <si>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</si>
  <si>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</si>
  <si>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</si>
  <si>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</si>
  <si>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</si>
  <si>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</si>
  <si>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</si>
  <si>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</si>
  <si>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</si>
  <si>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</si>
  <si>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</si>
  <si>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</si>
  <si>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</si>
  <si>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</si>
  <si>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</si>
  <si>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</si>
  <si>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</si>
  <si>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</si>
  <si>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</si>
  <si>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</si>
  <si>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</si>
  <si>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</si>
  <si>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</si>
  <si>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</si>
  <si>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</si>
  <si>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</si>
  <si>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</si>
  <si>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</si>
  <si>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</si>
  <si>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</si>
  <si>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</si>
  <si>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</si>
  <si>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</si>
  <si>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</si>
  <si>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</si>
  <si>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</si>
  <si>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</si>
  <si>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</si>
  <si>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</si>
  <si>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</si>
  <si>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</si>
  <si>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</si>
  <si>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</si>
  <si>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</si>
  <si>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</si>
  <si>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</si>
  <si>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</si>
  <si>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</si>
  <si>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</si>
  <si>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</si>
  <si>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</si>
  <si>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</si>
  <si>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</si>
  <si>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</si>
  <si>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</si>
  <si>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</si>
  <si>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</si>
  <si>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</si>
  <si>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</si>
  <si>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</si>
  <si>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</si>
  <si>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</si>
  <si>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</si>
  <si>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</si>
  <si>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</si>
  <si>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</si>
  <si>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</si>
  <si>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</si>
  <si>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</si>
  <si>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</si>
  <si>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</si>
  <si>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</si>
  <si>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</si>
  <si>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</si>
  <si>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</si>
  <si>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</si>
  <si>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</si>
  <si>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</si>
  <si>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</si>
  <si>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</si>
  <si>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</si>
  <si>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</si>
  <si>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</si>
  <si>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</si>
  <si>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</si>
  <si>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</si>
  <si>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</si>
  <si>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</si>
  <si>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</si>
  <si>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</si>
  <si>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</si>
  <si>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</si>
  <si>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</si>
  <si>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</si>
  <si>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</si>
  <si>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</si>
  <si>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</si>
  <si>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</si>
  <si>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</si>
  <si>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</si>
  <si>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</si>
  <si>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</si>
  <si>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</si>
  <si>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</si>
  <si>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</si>
  <si>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</si>
  <si>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</si>
  <si>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</si>
  <si>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</si>
  <si>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</si>
  <si>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</si>
  <si>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</si>
  <si>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</si>
  <si>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</si>
  <si>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</si>
  <si>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</si>
  <si>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</si>
  <si>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</si>
  <si>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</si>
  <si>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</si>
  <si>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</si>
  <si>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</si>
  <si>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</si>
  <si>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</si>
  <si>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</si>
  <si>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</si>
  <si>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</si>
  <si>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</si>
  <si>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</si>
  <si>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</si>
  <si>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</si>
  <si>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</si>
  <si>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</si>
  <si>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</si>
  <si>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</si>
  <si>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</si>
  <si>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</si>
  <si>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</si>
  <si>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</si>
  <si>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</si>
  <si>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</si>
  <si>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</si>
  <si>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</si>
  <si>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</si>
  <si>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</si>
  <si>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</si>
  <si>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</si>
  <si>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</si>
  <si>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</si>
  <si>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</si>
  <si>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</si>
  <si>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</si>
  <si>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</si>
  <si>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</si>
  <si>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</si>
  <si>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</si>
  <si>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</si>
  <si>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</si>
  <si>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</si>
  <si>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</si>
  <si>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</si>
  <si>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</si>
  <si>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</si>
  <si>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</si>
  <si>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</si>
  <si>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</si>
  <si>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</si>
  <si>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</si>
  <si>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</si>
  <si>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</si>
  <si>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</si>
  <si>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</si>
  <si>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</si>
  <si>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</si>
  <si>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</si>
  <si>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</si>
  <si>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</si>
  <si>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</si>
  <si>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</si>
  <si>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</si>
  <si>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</si>
  <si>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</si>
  <si>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</si>
  <si>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</si>
  <si>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</si>
  <si>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</si>
  <si>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</si>
  <si>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</si>
  <si>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</si>
  <si>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</si>
  <si>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</si>
  <si>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</si>
  <si>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</si>
  <si>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</si>
  <si>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</si>
  <si>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</si>
  <si>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</si>
  <si>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</si>
  <si>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</si>
  <si>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</si>
  <si>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</si>
  <si>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</si>
  <si>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</si>
  <si>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</si>
  <si>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</si>
  <si>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</si>
  <si>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</si>
  <si>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</si>
  <si>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</si>
  <si>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</si>
  <si>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</si>
  <si>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</si>
  <si>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</si>
  <si>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</si>
  <si>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</si>
  <si>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</si>
  <si>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</si>
  <si>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</si>
  <si>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</si>
  <si>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</si>
  <si>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</si>
  <si>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</si>
  <si>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</si>
  <si>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</si>
  <si>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</si>
  <si>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</si>
  <si>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</si>
  <si>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</si>
  <si>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</si>
  <si>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</si>
  <si>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</si>
  <si>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</si>
  <si>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</si>
  <si>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</si>
  <si>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</si>
  <si>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</si>
  <si>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</si>
  <si>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</si>
  <si>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</si>
  <si>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</si>
  <si>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</si>
  <si>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</si>
  <si>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</si>
  <si>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</si>
  <si>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</si>
  <si>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</si>
  <si>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</si>
  <si>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</si>
  <si>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</si>
  <si>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</si>
  <si>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</si>
  <si>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</si>
  <si>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</si>
  <si>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</si>
  <si>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</si>
  <si>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</si>
  <si>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</si>
  <si>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</si>
  <si>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</si>
  <si>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</si>
  <si>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</si>
  <si>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</si>
  <si>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</si>
  <si>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</si>
  <si>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</si>
  <si>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</si>
  <si>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</si>
  <si>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</si>
  <si>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</si>
  <si>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</si>
  <si>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</si>
  <si>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</si>
  <si>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</si>
  <si>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</si>
  <si>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</si>
  <si>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</si>
  <si>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</si>
  <si>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</si>
  <si>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</si>
  <si>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</si>
  <si>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</si>
  <si>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</si>
  <si>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</si>
  <si>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</si>
  <si>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</si>
  <si>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</si>
  <si>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</si>
  <si>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</si>
  <si>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</si>
  <si>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</si>
  <si>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</si>
  <si>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</si>
  <si>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</si>
  <si>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</si>
  <si>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</si>
  <si>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</si>
  <si>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</si>
  <si>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</si>
  <si>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</si>
  <si>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</si>
  <si>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</si>
  <si>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</si>
  <si>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</si>
  <si>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</si>
  <si>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</si>
  <si>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</si>
  <si>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</si>
  <si>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</si>
  <si>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</si>
  <si>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</si>
  <si>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</si>
  <si>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</si>
  <si>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</si>
  <si>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</si>
  <si>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</si>
  <si>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</si>
  <si>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</si>
  <si>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</si>
  <si>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</si>
  <si>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</si>
  <si>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</si>
  <si>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</si>
  <si>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</si>
  <si>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</si>
  <si>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</si>
  <si>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</si>
  <si>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</si>
  <si>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</si>
  <si>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</si>
  <si>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</si>
  <si>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</si>
  <si>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</si>
  <si>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</si>
  <si>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</si>
  <si>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</si>
  <si>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</si>
  <si>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</si>
  <si>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</si>
  <si>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</si>
  <si>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</si>
  <si>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</si>
  <si>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</si>
  <si>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</si>
  <si>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</si>
  <si>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</si>
  <si>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</si>
  <si>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</si>
  <si>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</si>
  <si>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</si>
  <si>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</si>
  <si>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</si>
  <si>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</si>
  <si>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</si>
  <si>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</si>
  <si>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</si>
  <si>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</si>
  <si>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</si>
  <si>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</si>
  <si>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</si>
  <si>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</si>
  <si>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</si>
  <si>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</si>
  <si>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</si>
  <si>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</si>
  <si>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</si>
  <si>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</si>
  <si>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</si>
  <si>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</si>
  <si>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</si>
  <si>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</si>
  <si>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</si>
  <si>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</si>
  <si>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</si>
  <si>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</si>
  <si>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</si>
  <si>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</si>
  <si>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</si>
  <si>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</si>
  <si>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</si>
  <si>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</si>
  <si>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</si>
  <si>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</si>
  <si>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</si>
  <si>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</si>
  <si>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</si>
  <si>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</si>
  <si>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</si>
  <si>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</si>
  <si>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</si>
  <si>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</si>
  <si>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</si>
  <si>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</si>
  <si>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</si>
  <si>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</si>
  <si>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</si>
  <si>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</si>
  <si>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</si>
  <si>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</si>
  <si>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</si>
  <si>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</si>
  <si>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</si>
  <si>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</si>
  <si>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</si>
  <si>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</si>
  <si>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</si>
  <si>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</si>
  <si>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</si>
  <si>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</si>
  <si>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</si>
  <si>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</si>
  <si>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</si>
  <si>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</si>
  <si>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</si>
  <si>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</si>
  <si>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</si>
  <si>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</si>
  <si>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</si>
  <si>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</si>
  <si>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</si>
  <si>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</si>
  <si>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</si>
  <si>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</si>
  <si>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</si>
  <si>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</si>
  <si>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</si>
  <si>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</si>
  <si>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</si>
  <si>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</si>
  <si>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</si>
  <si>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</si>
  <si>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</si>
  <si>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</si>
  <si>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</si>
  <si>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</si>
  <si>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</si>
  <si>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</si>
  <si>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</si>
  <si>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</si>
  <si>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</si>
  <si>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</si>
  <si>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</si>
  <si>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</si>
  <si>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</si>
  <si>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</si>
  <si>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</si>
  <si>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</si>
  <si>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</si>
  <si>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</si>
  <si>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</si>
  <si>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</si>
  <si>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</si>
  <si>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</si>
  <si>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</si>
  <si>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</si>
  <si>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</si>
  <si>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</si>
  <si>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</si>
  <si>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</si>
  <si>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</si>
  <si>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</si>
  <si>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</si>
  <si>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</si>
  <si>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</si>
  <si>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</si>
  <si>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</si>
  <si>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</si>
  <si>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</si>
  <si>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</si>
  <si>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</si>
  <si>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</si>
  <si>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</si>
  <si>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</si>
  <si>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</si>
  <si>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</si>
  <si>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</si>
  <si>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</si>
  <si>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</si>
  <si>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</si>
  <si>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</si>
  <si>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</si>
  <si>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</si>
  <si>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</si>
  <si>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</si>
  <si>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</si>
  <si>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</si>
  <si>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</si>
  <si>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</si>
  <si>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</si>
  <si>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</si>
  <si>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</si>
  <si>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</si>
  <si>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</si>
  <si>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</si>
  <si>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</si>
  <si>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</si>
  <si>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</si>
  <si>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</si>
  <si>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</si>
  <si>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</si>
  <si>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</si>
  <si>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</si>
  <si>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</si>
  <si>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</si>
  <si>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</si>
  <si>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</si>
  <si>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</si>
  <si>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</si>
  <si>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</si>
  <si>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</si>
  <si>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</si>
  <si>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</si>
  <si>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</si>
  <si>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</si>
  <si>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</si>
  <si>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</si>
  <si>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</si>
  <si>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</si>
  <si>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</si>
  <si>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</si>
  <si>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</si>
  <si>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</si>
  <si>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</si>
  <si>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</si>
  <si>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</si>
  <si>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</si>
  <si>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</si>
  <si>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</si>
  <si>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</si>
  <si>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</si>
  <si>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</si>
  <si>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</si>
  <si>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</si>
  <si>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</si>
  <si>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</si>
  <si>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</si>
  <si>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</si>
  <si>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</si>
  <si>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</si>
  <si>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</si>
  <si>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</si>
  <si>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</si>
  <si>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</si>
  <si>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</si>
  <si>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</si>
  <si>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</si>
  <si>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</si>
  <si>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</si>
  <si>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</si>
  <si>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</si>
  <si>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</si>
  <si>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</si>
  <si>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</si>
  <si>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</si>
  <si>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</si>
  <si>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</si>
  <si>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</si>
  <si>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</si>
  <si>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</si>
  <si>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</si>
  <si>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</si>
  <si>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</si>
  <si>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</si>
  <si>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</si>
  <si>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</si>
  <si>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</si>
  <si>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</si>
  <si>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</si>
  <si>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</si>
  <si>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</si>
  <si>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</si>
  <si>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</si>
  <si>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</si>
  <si>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</si>
  <si>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</si>
  <si>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</si>
  <si>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</si>
  <si>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</si>
  <si>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</si>
  <si>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</si>
  <si>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</si>
  <si>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</si>
  <si>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</si>
  <si>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</si>
  <si>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</si>
  <si>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</si>
  <si>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</si>
  <si>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</si>
  <si>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</si>
  <si>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</si>
  <si>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</si>
  <si>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</si>
  <si>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</si>
  <si>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</si>
  <si>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</si>
  <si>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</si>
  <si>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</si>
  <si>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</si>
  <si>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</si>
  <si>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</si>
  <si>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</si>
  <si>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</si>
  <si>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</si>
  <si>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</si>
  <si>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</si>
  <si>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</si>
  <si>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</si>
  <si>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</si>
  <si>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</si>
  <si>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</si>
  <si>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</si>
  <si>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</si>
  <si>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</si>
  <si>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</si>
  <si>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</si>
  <si>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</si>
  <si>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</si>
  <si>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</si>
  <si>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</si>
  <si>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</si>
  <si>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</si>
  <si>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</si>
  <si>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</si>
  <si>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</si>
  <si>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</si>
  <si>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</si>
  <si>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</si>
  <si>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</si>
  <si>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</si>
  <si>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</si>
  <si>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</si>
  <si>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</si>
  <si>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</si>
  <si>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</si>
  <si>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</si>
  <si>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</si>
  <si>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</si>
  <si>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</si>
  <si>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</si>
  <si>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</si>
  <si>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</si>
  <si>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</si>
  <si>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</si>
  <si>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</si>
  <si>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</si>
  <si>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</si>
  <si>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</si>
  <si>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</si>
  <si>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</si>
  <si>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</si>
  <si>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</si>
  <si>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</si>
  <si>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</si>
  <si>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</si>
  <si>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</si>
  <si>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</si>
  <si>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</si>
  <si>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</si>
  <si>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</si>
  <si>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</si>
  <si>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</si>
  <si>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</si>
  <si>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</si>
  <si>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</si>
  <si>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</si>
  <si>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</si>
  <si>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</si>
  <si>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</si>
  <si>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</si>
  <si>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</si>
  <si>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</si>
  <si>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</si>
  <si>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</si>
  <si>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</si>
  <si>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</si>
  <si>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</si>
  <si>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</si>
  <si>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</si>
  <si>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</si>
  <si>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</si>
  <si>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</si>
  <si>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</si>
  <si>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</si>
  <si>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</si>
  <si>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</si>
  <si>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</si>
  <si>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</si>
  <si>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</si>
  <si>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</si>
  <si>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</si>
  <si>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</si>
  <si>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</si>
  <si>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</si>
  <si>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</si>
  <si>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</si>
  <si>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</si>
  <si>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</si>
  <si>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</si>
  <si>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</si>
  <si>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</si>
  <si>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</si>
  <si>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</si>
  <si>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</si>
  <si>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</si>
  <si>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</si>
  <si>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</si>
  <si>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</si>
  <si>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</si>
  <si>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</si>
  <si>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</si>
  <si>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</si>
  <si>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</si>
  <si>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</si>
  <si>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</si>
  <si>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</si>
  <si>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</si>
  <si>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</si>
  <si>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</si>
  <si>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</si>
  <si>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</si>
  <si>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</si>
  <si>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</si>
  <si>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</si>
  <si>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</si>
  <si>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</si>
  <si>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</si>
  <si>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</si>
  <si>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</si>
  <si>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</si>
  <si>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</si>
  <si>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</si>
  <si>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</si>
  <si>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</si>
  <si>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</si>
  <si>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</si>
  <si>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</si>
  <si>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</si>
  <si>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</si>
  <si>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</si>
  <si>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</si>
  <si>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</si>
  <si>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</si>
  <si>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</si>
  <si>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</si>
  <si>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</si>
  <si>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</si>
  <si>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</si>
  <si>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</si>
  <si>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</si>
  <si>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</si>
  <si>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</si>
  <si>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</si>
  <si>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</si>
  <si>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</si>
  <si>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</si>
  <si>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</si>
  <si>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</si>
  <si>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</si>
  <si>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</si>
  <si>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</si>
  <si>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</si>
  <si>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</si>
  <si>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</si>
  <si>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</si>
  <si>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</si>
  <si>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</si>
  <si>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</si>
  <si>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</si>
  <si>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</si>
  <si>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</si>
  <si>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</si>
  <si>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</si>
  <si>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</si>
  <si>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</si>
  <si>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</si>
  <si>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</si>
  <si>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</si>
  <si>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</si>
  <si>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</si>
  <si>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</si>
  <si>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</si>
  <si>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</si>
  <si>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</si>
  <si>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</si>
  <si>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</si>
  <si>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</si>
  <si>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</si>
  <si>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</si>
  <si>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</si>
  <si>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</si>
  <si>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</si>
  <si>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</si>
  <si>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</si>
  <si>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</si>
  <si>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</si>
  <si>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</si>
  <si>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</si>
  <si>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</si>
  <si>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</si>
  <si>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</si>
  <si>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</si>
  <si>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</si>
  <si>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</si>
  <si>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</si>
  <si>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</si>
  <si>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</si>
  <si>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</si>
  <si>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</si>
  <si>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</si>
  <si>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</si>
  <si>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</si>
  <si>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</si>
  <si>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</si>
  <si>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</si>
  <si>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</si>
  <si>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</si>
  <si>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</si>
  <si>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</si>
  <si>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</si>
  <si>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</si>
  <si>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</si>
  <si>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</si>
  <si>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</si>
  <si>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</si>
  <si>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</si>
  <si>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</si>
  <si>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</si>
  <si>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</si>
  <si>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</si>
  <si>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</si>
  <si>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</si>
  <si>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</si>
  <si>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</si>
  <si>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</si>
  <si>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</si>
  <si>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</si>
  <si>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</si>
  <si>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</si>
  <si>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</si>
  <si>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</si>
  <si>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</si>
  <si>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</si>
  <si>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</si>
  <si>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</si>
  <si>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</si>
  <si>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</si>
  <si>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</si>
  <si>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</si>
  <si>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</si>
  <si>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</si>
  <si>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</si>
  <si>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</si>
  <si>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</si>
  <si>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</si>
  <si>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</si>
  <si>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</si>
  <si>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</si>
  <si>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</si>
  <si>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</si>
  <si>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</si>
  <si>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</si>
  <si>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</si>
  <si>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</si>
  <si>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</si>
  <si>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</si>
  <si>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</si>
  <si>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</si>
  <si>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</si>
  <si>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</si>
  <si>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</si>
  <si>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</si>
  <si>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</si>
  <si>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</si>
  <si>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</si>
  <si>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</si>
  <si>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</si>
  <si>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</si>
  <si>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</si>
  <si>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</si>
  <si>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</si>
  <si>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</si>
  <si>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</si>
  <si>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</si>
  <si>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</si>
  <si>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</si>
  <si>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</si>
  <si>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</si>
  <si>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</si>
  <si>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</si>
  <si>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</si>
  <si>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</si>
  <si>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</si>
  <si>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</si>
  <si>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</si>
  <si>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</si>
  <si>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</si>
  <si>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</si>
  <si>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</si>
  <si>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</si>
  <si>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</si>
  <si>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</si>
  <si>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</si>
  <si>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</si>
  <si>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</si>
  <si>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</si>
  <si>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</si>
  <si>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</si>
  <si>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</si>
  <si>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</si>
  <si>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</si>
  <si>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</si>
  <si>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</si>
  <si>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</si>
  <si>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</si>
  <si>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</si>
  <si>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</si>
  <si>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</si>
  <si>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</si>
  <si>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</si>
  <si>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</si>
  <si>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</si>
  <si>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</si>
  <si>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</si>
  <si>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</si>
  <si>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</si>
  <si>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</si>
  <si>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</si>
  <si>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</si>
  <si>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</si>
  <si>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</si>
  <si>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</si>
  <si>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</si>
  <si>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</si>
  <si>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</si>
  <si>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</si>
  <si>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</si>
  <si>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</si>
  <si>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</si>
  <si>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</si>
  <si>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</si>
  <si>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</si>
  <si>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</si>
  <si>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</si>
  <si>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</si>
  <si>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</si>
  <si>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</si>
  <si>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</si>
  <si>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</si>
  <si>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</si>
  <si>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</si>
  <si>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</si>
  <si>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</si>
  <si>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</si>
  <si>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</si>
  <si>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</si>
  <si>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</si>
  <si>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</si>
  <si>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</si>
  <si>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</si>
  <si>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</si>
  <si>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</si>
  <si>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</si>
  <si>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</si>
  <si>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</si>
  <si>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</si>
  <si>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</si>
  <si>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</si>
  <si>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</si>
  <si>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</si>
  <si>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</si>
  <si>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</si>
  <si>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</si>
  <si>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</si>
  <si>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</si>
  <si>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</si>
  <si>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</si>
  <si>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</si>
  <si>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</si>
  <si>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</si>
  <si>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</si>
  <si>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</si>
  <si>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</si>
  <si>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</si>
  <si>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</si>
  <si>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</si>
  <si>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</si>
  <si>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</si>
  <si>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</si>
  <si>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</si>
  <si>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</si>
  <si>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</si>
  <si>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</si>
  <si>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</si>
  <si>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</si>
  <si>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</si>
  <si>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</si>
  <si>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</si>
  <si>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</si>
  <si>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</si>
  <si>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</si>
  <si>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</si>
  <si>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</si>
  <si>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</si>
  <si>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</si>
  <si>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</si>
  <si>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</si>
  <si>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</si>
  <si>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</si>
  <si>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</si>
  <si>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</si>
  <si>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</si>
  <si>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</si>
  <si>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</si>
  <si>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</si>
  <si>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</si>
  <si>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</si>
  <si>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</si>
  <si>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</si>
  <si>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</si>
  <si>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</si>
  <si>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</si>
  <si>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</si>
  <si>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</si>
  <si>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</si>
  <si>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</si>
  <si>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</si>
  <si>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</si>
  <si>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</si>
  <si>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</si>
  <si>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</si>
  <si>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</si>
  <si>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</si>
  <si>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</si>
  <si>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</si>
  <si>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</si>
  <si>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</si>
  <si>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</si>
  <si>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</si>
  <si>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</si>
  <si>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</si>
  <si>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</si>
  <si>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</si>
  <si>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</si>
  <si>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</si>
  <si>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</si>
  <si>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</si>
  <si>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</si>
  <si>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</si>
  <si>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</si>
  <si>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</si>
  <si>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</si>
  <si>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</si>
  <si>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</si>
  <si>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</si>
  <si>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</si>
  <si>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</si>
  <si>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</si>
  <si>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</si>
  <si>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</si>
  <si>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</si>
  <si>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</si>
  <si>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</si>
  <si>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</si>
  <si>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</si>
  <si>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</si>
  <si>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</si>
  <si>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</si>
  <si>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</si>
  <si>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</si>
  <si>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</si>
  <si>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</si>
  <si>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</si>
  <si>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</si>
  <si>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</si>
  <si>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</si>
  <si>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</si>
  <si>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</si>
  <si>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</si>
  <si>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</si>
  <si>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</si>
  <si>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</si>
  <si>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</si>
  <si>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</si>
  <si>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</si>
  <si>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</si>
  <si>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</si>
  <si>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</si>
  <si>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</si>
  <si>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</si>
  <si>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</si>
  <si>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</si>
  <si>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</si>
  <si>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</si>
  <si>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</si>
  <si>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</si>
  <si>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</si>
  <si>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</si>
  <si>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</si>
  <si>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</si>
  <si>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</si>
  <si>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</si>
  <si>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</si>
  <si>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</si>
  <si>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</si>
  <si>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</si>
  <si>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</si>
  <si>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</si>
  <si>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</si>
  <si>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</si>
  <si>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</si>
  <si>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</si>
  <si>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</si>
  <si>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</si>
  <si>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</si>
  <si>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</si>
  <si>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</si>
  <si>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</si>
  <si>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</si>
  <si>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</si>
  <si>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</si>
  <si>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</si>
  <si>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</si>
  <si>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</si>
  <si>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</si>
  <si>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</si>
  <si>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</si>
  <si>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</si>
  <si>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</si>
  <si>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</si>
  <si>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</si>
  <si>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</si>
  <si>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</si>
  <si>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</si>
  <si>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</si>
  <si>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</si>
  <si>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</si>
  <si>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</si>
  <si>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</si>
  <si>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</si>
  <si>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</si>
  <si>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</si>
  <si>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</si>
  <si>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</si>
  <si>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</si>
  <si>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</si>
  <si>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</si>
  <si>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</si>
  <si>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</si>
  <si>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</si>
  <si>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</si>
  <si>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</si>
  <si>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</si>
  <si>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</si>
  <si>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</si>
  <si>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</si>
  <si>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</si>
  <si>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</si>
  <si>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</si>
  <si>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</si>
  <si>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</si>
  <si>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</si>
  <si>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</si>
  <si>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</si>
  <si>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</si>
  <si>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</si>
  <si>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</si>
  <si>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</si>
  <si>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</si>
  <si>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</si>
  <si>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</si>
  <si>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</si>
  <si>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</si>
  <si>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</si>
  <si>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</si>
  <si>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</si>
  <si>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</si>
  <si>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</si>
  <si>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</si>
  <si>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</si>
  <si>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</si>
  <si>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</si>
  <si>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</si>
  <si>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</si>
  <si>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</si>
  <si>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</si>
  <si>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</si>
  <si>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</si>
  <si>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</si>
  <si>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</si>
  <si>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</si>
  <si>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</si>
  <si>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</si>
  <si>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</si>
  <si>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</si>
  <si>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</si>
  <si>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</si>
  <si>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</si>
  <si>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</si>
  <si>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</si>
  <si>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</si>
  <si>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</si>
  <si>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</si>
  <si>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</si>
  <si>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</si>
  <si>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</si>
  <si>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</si>
  <si>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</si>
  <si>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</si>
  <si>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</si>
  <si>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</si>
  <si>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</si>
  <si>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</si>
  <si>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</si>
  <si>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</si>
  <si>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</si>
  <si>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</si>
  <si>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</si>
  <si>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</si>
  <si>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</si>
  <si>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</si>
  <si>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</si>
  <si>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</si>
  <si>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</si>
  <si>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</si>
  <si>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</si>
  <si>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</si>
  <si>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</si>
  <si>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</si>
  <si>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</si>
  <si>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</si>
  <si>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</si>
  <si>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</si>
  <si>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</si>
  <si>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</si>
  <si>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</si>
  <si>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</si>
  <si>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</si>
  <si>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</si>
  <si>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</si>
  <si>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</si>
  <si>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</si>
  <si>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</si>
  <si>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</si>
  <si>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</si>
  <si>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</si>
  <si>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</si>
  <si>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</si>
  <si>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</si>
  <si>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</si>
  <si>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</si>
  <si>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</si>
  <si>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</si>
  <si>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</si>
  <si>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</si>
  <si>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</si>
  <si>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</si>
  <si>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</si>
  <si>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</si>
  <si>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</si>
  <si>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</si>
  <si>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</si>
  <si>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</si>
  <si>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</si>
  <si>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</si>
  <si>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</si>
  <si>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</si>
  <si>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</si>
  <si>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</si>
  <si>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</si>
  <si>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</si>
  <si>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</si>
  <si>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</si>
  <si>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</si>
  <si>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</si>
  <si>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</si>
  <si>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</si>
  <si>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</si>
  <si>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</si>
  <si>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</si>
  <si>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</si>
  <si>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</si>
  <si>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</si>
  <si>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</si>
  <si>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</si>
  <si>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</si>
  <si>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</si>
  <si>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</si>
  <si>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</si>
  <si>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</si>
  <si>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</si>
  <si>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</si>
  <si>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</si>
  <si>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</si>
  <si>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</si>
  <si>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</si>
  <si>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</si>
  <si>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</si>
  <si>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</si>
  <si>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</si>
  <si>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</si>
  <si>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</si>
  <si>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</si>
  <si>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</si>
  <si>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</si>
  <si>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</si>
  <si>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</si>
  <si>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</si>
  <si>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</si>
  <si>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</si>
  <si>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</si>
  <si>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</si>
  <si>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</si>
  <si>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</si>
  <si>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</si>
  <si>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</si>
  <si>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</si>
  <si>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</si>
  <si>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</si>
  <si>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</si>
  <si>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</si>
  <si>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</si>
  <si>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</si>
  <si>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</si>
  <si>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</si>
  <si>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</si>
  <si>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</si>
  <si>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</si>
  <si>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</si>
  <si>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</si>
  <si>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</si>
  <si>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</si>
  <si>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</si>
  <si>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</si>
  <si>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</si>
  <si>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</si>
  <si>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</si>
  <si>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</si>
  <si>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</si>
  <si>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</si>
  <si>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</si>
  <si>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</si>
  <si>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</si>
  <si>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</si>
  <si>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</si>
  <si>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</si>
  <si>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</si>
  <si>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</si>
  <si>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</si>
  <si>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</si>
  <si>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</si>
  <si>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</si>
  <si>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</si>
  <si>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</si>
  <si>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</si>
  <si>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</si>
  <si>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</si>
  <si>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</si>
  <si>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</si>
  <si>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</si>
  <si>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</si>
  <si>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</si>
  <si>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</si>
  <si>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</si>
  <si>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</si>
  <si>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</si>
  <si>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</si>
  <si>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</si>
  <si>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</si>
  <si>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</si>
  <si>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</si>
  <si>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</si>
  <si>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</si>
  <si>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</si>
  <si>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</si>
  <si>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</si>
  <si>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</si>
  <si>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</si>
  <si>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</si>
  <si>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</si>
  <si>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</si>
  <si>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</si>
  <si>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</si>
  <si>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</si>
  <si>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</si>
  <si>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</si>
  <si>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</si>
  <si>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</si>
  <si>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</si>
  <si>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</si>
  <si>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</si>
  <si>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</si>
  <si>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</si>
  <si>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</si>
  <si>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</si>
  <si>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</si>
  <si>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</si>
  <si>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</si>
  <si>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</si>
  <si>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</si>
  <si>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</si>
  <si>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</si>
  <si>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</si>
  <si>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</si>
  <si>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</si>
  <si>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</si>
  <si>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</si>
  <si>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</si>
  <si>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</si>
  <si>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</si>
  <si>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</si>
  <si>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</si>
  <si>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</si>
  <si>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</si>
  <si>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</si>
  <si>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</si>
  <si>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</si>
  <si>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</si>
  <si>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</si>
  <si>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</si>
  <si>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</si>
  <si>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</si>
  <si>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</si>
  <si>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</si>
  <si>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</si>
  <si>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</si>
  <si>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</si>
  <si>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</si>
  <si>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</si>
  <si>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</si>
  <si>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</si>
  <si>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</si>
  <si>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</si>
  <si>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</si>
  <si>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</si>
  <si>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</si>
  <si>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</si>
  <si>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</si>
  <si>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</si>
  <si>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</si>
  <si>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</si>
  <si>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</si>
  <si>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</si>
  <si>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</si>
  <si>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</si>
  <si>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</si>
  <si>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</si>
  <si>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</si>
  <si>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</si>
  <si>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</si>
  <si>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</si>
  <si>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</si>
  <si>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</si>
  <si>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</si>
  <si>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</si>
  <si>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</si>
  <si>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</si>
  <si>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</si>
  <si>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</si>
  <si>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</si>
  <si>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</si>
  <si>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</si>
  <si>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</si>
  <si>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</si>
  <si>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</si>
  <si>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</si>
  <si>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</si>
  <si>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</si>
  <si>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</si>
  <si>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</si>
  <si>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</si>
  <si>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</si>
  <si>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</si>
  <si>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</si>
  <si>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</si>
  <si>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</si>
  <si>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</si>
  <si>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</si>
  <si>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</si>
  <si>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</si>
  <si>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</si>
  <si>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</si>
  <si>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</si>
  <si>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</si>
  <si>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</si>
  <si>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</si>
  <si>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</si>
  <si>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</si>
  <si>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</si>
  <si>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</si>
  <si>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</si>
  <si>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</si>
  <si>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</si>
  <si>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</si>
  <si>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</si>
  <si>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</si>
  <si>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</si>
  <si>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</si>
  <si>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</si>
  <si>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</si>
  <si>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</si>
  <si>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</si>
  <si>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</si>
  <si>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</si>
  <si>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</si>
  <si>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</si>
  <si>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</si>
  <si>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</si>
  <si>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</si>
  <si>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</si>
  <si>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</si>
  <si>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</si>
  <si>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</si>
  <si>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</si>
  <si>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</si>
  <si>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</si>
  <si>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</si>
  <si>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</si>
  <si>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</si>
  <si>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</si>
  <si>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</si>
  <si>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</si>
  <si>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</si>
  <si>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</si>
  <si>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</si>
  <si>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</si>
  <si>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</si>
  <si>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</si>
  <si>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</si>
  <si>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</si>
  <si>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</si>
  <si>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</si>
  <si>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</si>
  <si>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</si>
  <si>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</si>
  <si>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</si>
  <si>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</si>
  <si>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</si>
  <si>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</si>
  <si>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</si>
  <si>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</si>
  <si>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</si>
  <si>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</si>
  <si>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</si>
  <si>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</si>
  <si>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</si>
  <si>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</si>
  <si>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</si>
  <si>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</si>
  <si>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</si>
  <si>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</si>
  <si>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</si>
  <si>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</si>
  <si>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</si>
  <si>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</si>
  <si>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</si>
  <si>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</si>
  <si>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</si>
  <si>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</si>
  <si>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</si>
  <si>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</si>
  <si>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</si>
  <si>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</si>
  <si>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</si>
  <si>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</si>
  <si>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</si>
  <si>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</si>
  <si>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</si>
  <si>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</si>
  <si>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</si>
  <si>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</si>
  <si>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</si>
  <si>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</si>
  <si>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</si>
  <si>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</si>
  <si>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</si>
  <si>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</si>
  <si>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</si>
  <si>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</si>
  <si>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</si>
  <si>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</si>
  <si>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</si>
  <si>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</si>
  <si>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</si>
  <si>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</si>
  <si>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</si>
  <si>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</si>
  <si>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</si>
  <si>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</si>
  <si>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</si>
  <si>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</si>
  <si>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</si>
  <si>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</si>
  <si>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</si>
  <si>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</si>
  <si>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</si>
  <si>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</si>
  <si>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</si>
  <si>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</si>
  <si>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</si>
  <si>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</si>
  <si>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</si>
  <si>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</si>
  <si>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</si>
  <si>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</si>
  <si>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</si>
  <si>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</si>
  <si>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</si>
  <si>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</si>
  <si>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</si>
  <si>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</si>
  <si>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</si>
  <si>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</si>
  <si>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</si>
  <si>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</si>
  <si>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</si>
  <si>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</si>
  <si>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</si>
  <si>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</si>
  <si>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</si>
  <si>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</si>
  <si>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</si>
  <si>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</si>
  <si>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</si>
  <si>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</si>
  <si>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</si>
  <si>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</si>
  <si>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</si>
  <si>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</si>
  <si>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</si>
  <si>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</si>
  <si>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</si>
  <si>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</si>
  <si>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</si>
  <si>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</si>
  <si>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</si>
  <si>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</si>
  <si>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</si>
  <si>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</si>
  <si>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</si>
  <si>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</si>
  <si>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</si>
  <si>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</si>
  <si>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</si>
  <si>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</si>
  <si>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</si>
  <si>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</si>
  <si>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</si>
  <si>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</si>
  <si>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</si>
  <si>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</si>
  <si>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</si>
  <si>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</si>
  <si>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</si>
  <si>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</si>
  <si>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</si>
  <si>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</si>
  <si>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</si>
  <si>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</si>
  <si>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</si>
  <si>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</si>
  <si>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</si>
  <si>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</si>
  <si>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</si>
  <si>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</si>
  <si>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</si>
  <si>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</si>
  <si>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</si>
  <si>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</si>
  <si>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</si>
  <si>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</si>
  <si>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</si>
  <si>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</si>
  <si>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</si>
  <si>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</si>
  <si>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</si>
  <si>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</si>
  <si>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</si>
  <si>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</si>
  <si>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</si>
  <si>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</si>
  <si>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</si>
  <si>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</si>
  <si>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</si>
  <si>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</si>
  <si>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</si>
  <si>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</si>
  <si>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</si>
  <si>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</si>
  <si>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</si>
  <si>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</si>
  <si>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</si>
  <si>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</si>
  <si>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</si>
  <si>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</si>
  <si>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</si>
  <si>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</si>
  <si>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</si>
  <si>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</si>
  <si>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</si>
  <si>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</si>
  <si>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</si>
  <si>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</si>
  <si>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</si>
  <si>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</si>
  <si>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</si>
  <si>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</si>
  <si>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</si>
  <si>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</si>
  <si>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</si>
  <si>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</si>
  <si>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</si>
  <si>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</si>
  <si>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</si>
  <si>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</si>
  <si>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</si>
  <si>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</si>
  <si>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</si>
  <si>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</si>
  <si>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</si>
  <si>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</si>
  <si>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</si>
  <si>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</si>
  <si>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</si>
  <si>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</si>
  <si>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</si>
  <si>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</si>
  <si>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</si>
  <si>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</si>
  <si>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</si>
  <si>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</si>
  <si>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</si>
  <si>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</si>
  <si>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</si>
  <si>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</si>
  <si>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</si>
  <si>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</si>
  <si>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</si>
  <si>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</si>
  <si>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</si>
  <si>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</si>
  <si>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</si>
  <si>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</si>
  <si>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</si>
  <si>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</si>
  <si>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</si>
  <si>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</si>
  <si>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</si>
  <si>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</si>
  <si>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</si>
  <si>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</si>
  <si>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</si>
  <si>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</si>
  <si>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</si>
  <si>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</si>
  <si>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</si>
  <si>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</si>
  <si>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</si>
  <si>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</si>
  <si>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</si>
  <si>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</si>
  <si>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</si>
  <si>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</si>
  <si>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</si>
  <si>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</si>
  <si>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</si>
  <si>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</si>
  <si>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</si>
  <si>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</si>
  <si>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</si>
  <si>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</si>
  <si>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</si>
  <si>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</si>
  <si>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</si>
  <si>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</si>
  <si>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</si>
  <si>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</si>
  <si>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</si>
  <si>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</si>
  <si>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</si>
  <si>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</si>
  <si>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</si>
  <si>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</si>
  <si>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</si>
  <si>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</si>
  <si>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</si>
  <si>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</si>
  <si>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</si>
  <si>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</si>
  <si>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</si>
  <si>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</si>
  <si>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</si>
  <si>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</si>
  <si>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</si>
  <si>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</si>
  <si>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</si>
  <si>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</si>
  <si>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</si>
  <si>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</si>
  <si>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</si>
  <si>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</si>
  <si>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</si>
  <si>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</si>
  <si>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</si>
  <si>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</si>
  <si>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</si>
  <si>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</si>
  <si>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</si>
  <si>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</si>
  <si>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</si>
  <si>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</si>
  <si>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</si>
  <si>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</si>
  <si>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</si>
  <si>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</si>
  <si>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</si>
  <si>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</si>
  <si>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</si>
  <si>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</si>
  <si>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</si>
  <si>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</si>
  <si>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</si>
  <si>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</si>
  <si>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</si>
  <si>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</si>
  <si>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</si>
  <si>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</si>
  <si>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</si>
  <si>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</si>
  <si>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</si>
  <si>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</si>
  <si>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</si>
  <si>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</si>
  <si>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</si>
  <si>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</si>
  <si>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</si>
  <si>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</si>
  <si>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</si>
  <si>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</si>
  <si>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</si>
  <si>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</si>
  <si>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</si>
  <si>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</si>
  <si>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</si>
  <si>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</si>
  <si>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</si>
  <si>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</si>
  <si>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</si>
  <si>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</si>
  <si>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</si>
  <si>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</si>
  <si>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</si>
  <si>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</si>
  <si>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</si>
  <si>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</si>
  <si>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</si>
  <si>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</si>
  <si>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</si>
  <si>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</si>
  <si>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</si>
  <si>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</si>
  <si>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</si>
  <si>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</si>
  <si>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</si>
  <si>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</si>
  <si>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</si>
  <si>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</si>
  <si>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</si>
  <si>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</si>
  <si>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</si>
  <si>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</si>
  <si>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</si>
  <si>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</si>
  <si>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</si>
  <si>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</si>
  <si>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</si>
  <si>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</si>
  <si>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</si>
  <si>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</si>
  <si>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</si>
  <si>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</si>
  <si>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</si>
  <si>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</si>
  <si>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</si>
  <si>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</si>
  <si>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</si>
  <si>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</si>
  <si>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</si>
  <si>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</si>
  <si>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</si>
  <si>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</si>
  <si>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</si>
  <si>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</si>
  <si>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</si>
  <si>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</si>
  <si>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</si>
  <si>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</si>
  <si>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</si>
  <si>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</si>
  <si>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</si>
  <si>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</si>
  <si>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</si>
  <si>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</si>
  <si>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</si>
  <si>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</si>
  <si>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</si>
  <si>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</si>
  <si>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</si>
  <si>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</si>
  <si>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</si>
  <si>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</si>
  <si>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</si>
  <si>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</si>
  <si>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</si>
  <si>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</si>
  <si>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</si>
  <si>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</si>
  <si>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</si>
  <si>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</si>
  <si>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</si>
  <si>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</si>
  <si>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</si>
  <si>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</si>
  <si>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</si>
  <si>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</si>
  <si>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</si>
  <si>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</si>
  <si>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</si>
  <si>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</si>
  <si>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</si>
  <si>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</si>
  <si>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</si>
  <si>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</si>
  <si>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</si>
  <si>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</si>
  <si>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</si>
  <si>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</si>
  <si>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</si>
  <si>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</si>
  <si>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</si>
  <si>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</si>
  <si>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</si>
  <si>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</si>
  <si>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</si>
  <si>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</si>
  <si>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</si>
  <si>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</si>
  <si>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</si>
  <si>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</si>
  <si>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</si>
  <si>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</si>
  <si>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</si>
  <si>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</si>
  <si>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</si>
  <si>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</si>
  <si>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</si>
  <si>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</si>
  <si>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</si>
  <si>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</si>
  <si>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</si>
  <si>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</si>
  <si>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</si>
  <si>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</si>
  <si>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</si>
  <si>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</si>
  <si>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</si>
  <si>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</si>
  <si>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</si>
  <si>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</si>
  <si>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</si>
  <si>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</si>
  <si>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</si>
  <si>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</si>
  <si>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</si>
  <si>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</si>
  <si>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</si>
  <si>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</si>
  <si>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</si>
  <si>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</si>
  <si>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</si>
  <si>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</si>
  <si>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</si>
  <si>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</si>
  <si>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</si>
  <si>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</si>
  <si>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</si>
  <si>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</si>
  <si>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</si>
  <si>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</si>
  <si>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</si>
  <si>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</si>
  <si>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</si>
  <si>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</si>
  <si>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</si>
  <si>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</si>
  <si>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</si>
  <si>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</si>
  <si>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</si>
  <si>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</si>
  <si>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</si>
  <si>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</si>
  <si>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</si>
  <si>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</si>
  <si>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</si>
  <si>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</si>
  <si>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</si>
  <si>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</si>
  <si>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</si>
  <si>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</si>
  <si>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</si>
  <si>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</si>
  <si>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</si>
  <si>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</si>
  <si>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</si>
  <si>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</si>
  <si>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</si>
  <si>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</si>
  <si>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</si>
  <si>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</si>
  <si>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</si>
  <si>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</si>
  <si>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</si>
  <si>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</si>
  <si>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</si>
  <si>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</si>
  <si>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</si>
  <si>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</si>
  <si>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</si>
  <si>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</si>
  <si>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</si>
  <si>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</si>
  <si>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</si>
  <si>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</si>
  <si>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</si>
  <si>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</si>
  <si>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</si>
  <si>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</si>
  <si>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</si>
  <si>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</si>
  <si>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</si>
  <si>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</si>
  <si>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</si>
  <si>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</si>
  <si>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</si>
  <si>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</si>
  <si>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</si>
  <si>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</si>
  <si>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</si>
  <si>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</si>
  <si>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</si>
  <si>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</si>
  <si>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</si>
  <si>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</si>
  <si>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</si>
  <si>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</si>
  <si>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</si>
  <si>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</si>
  <si>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</si>
  <si>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</si>
  <si>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</si>
  <si>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</si>
  <si>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</si>
  <si>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</si>
  <si>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</si>
  <si>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</si>
  <si>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</si>
  <si>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</si>
  <si>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</si>
  <si>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</si>
  <si>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</si>
  <si>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</si>
  <si>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JORDANOVAC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</si>
</sst>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2622149.2199999997</v>
      </c>
      <c r="D2" s="6">
        <f>'PR-RAS'!E6</f>
        <v>3094350.04</v>
      </c>
      <c r="E2" s="6">
        <v>0</v>
      </c>
      <c r="F2" s="6">
        <v>0</v>
      </c>
      <c r="G2" s="7">
        <f t="shared" ref="G2:G264" si="0">(B2/1000)*(C2*1+D2*2)</f>
        <v>8810.8493000000017</v>
      </c>
      <c r="H2" s="7">
        <f t="shared" ref="H2:H264" si="1">ABS(C2-ROUND(C2,0))+ABS(D2-ROUND(D2,0))</f>
        <v>0.25999999977648258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1967550.7899999998</v>
      </c>
      <c r="D46" s="1">
        <f>'PR-RAS'!E50</f>
        <v>2448393.77</v>
      </c>
      <c r="E46" s="1">
        <v>0</v>
      </c>
      <c r="F46" s="1">
        <v>0</v>
      </c>
      <c r="G46" s="2">
        <f t="shared" si="0"/>
        <v>308895.22485</v>
      </c>
      <c r="H46" s="2">
        <f t="shared" si="1"/>
        <v>0.44000000017695129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1926072.0299999998</v>
      </c>
      <c r="D64" s="1">
        <f>'PR-RAS'!E68</f>
        <v>2440774.17</v>
      </c>
      <c r="E64" s="1">
        <v>0</v>
      </c>
      <c r="F64" s="1">
        <v>0</v>
      </c>
      <c r="G64" s="2">
        <f t="shared" si="0"/>
        <v>428880.08330999996</v>
      </c>
      <c r="H64" s="2">
        <f t="shared" si="1"/>
        <v>0.19999999972060323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1892590.15</v>
      </c>
      <c r="D65" s="1">
        <f>'PR-RAS'!E69</f>
        <v>2396528.2599999998</v>
      </c>
      <c r="E65" s="1">
        <v>0</v>
      </c>
      <c r="F65" s="1">
        <v>0</v>
      </c>
      <c r="G65" s="2">
        <f t="shared" si="0"/>
        <v>427881.38688000001</v>
      </c>
      <c r="H65" s="2">
        <f t="shared" si="1"/>
        <v>0.40999999968335032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33481.879999999997</v>
      </c>
      <c r="D66" s="1">
        <f>'PR-RAS'!E70</f>
        <v>44245.91</v>
      </c>
      <c r="E66" s="1">
        <v>0</v>
      </c>
      <c r="F66" s="1">
        <v>0</v>
      </c>
      <c r="G66" s="2">
        <f t="shared" si="0"/>
        <v>7928.290500000001</v>
      </c>
      <c r="H66" s="2">
        <f t="shared" si="1"/>
        <v>0.20999999999912689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41194.400000000001</v>
      </c>
      <c r="D70" s="1">
        <f>'PR-RAS'!E74</f>
        <v>7347.6</v>
      </c>
      <c r="E70" s="1">
        <v>0</v>
      </c>
      <c r="F70" s="1">
        <v>0</v>
      </c>
      <c r="G70" s="2">
        <f t="shared" si="0"/>
        <v>3856.3824000000009</v>
      </c>
      <c r="H70" s="2">
        <f t="shared" si="1"/>
        <v>0.80000000000109139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41194.400000000001</v>
      </c>
      <c r="D71" s="1">
        <f>'PR-RAS'!E75</f>
        <v>7347.6</v>
      </c>
      <c r="E71" s="1">
        <v>0</v>
      </c>
      <c r="F71" s="1">
        <v>0</v>
      </c>
      <c r="G71" s="2">
        <f t="shared" si="0"/>
        <v>3912.2720000000008</v>
      </c>
      <c r="H71" s="2">
        <f t="shared" si="1"/>
        <v>0.80000000000109139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284.36</v>
      </c>
      <c r="D73" s="1">
        <f>'PR-RAS'!E77</f>
        <v>272</v>
      </c>
      <c r="E73" s="1">
        <v>0</v>
      </c>
      <c r="F73" s="1">
        <v>0</v>
      </c>
      <c r="G73" s="2">
        <f t="shared" si="0"/>
        <v>59.641919999999999</v>
      </c>
      <c r="H73" s="2">
        <f t="shared" si="1"/>
        <v>0.36000000000001364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284.36</v>
      </c>
      <c r="D74" s="1">
        <f>'PR-RAS'!E78</f>
        <v>272</v>
      </c>
      <c r="E74" s="1">
        <v>0</v>
      </c>
      <c r="F74" s="1">
        <v>0</v>
      </c>
      <c r="G74" s="2">
        <f t="shared" si="0"/>
        <v>60.470279999999995</v>
      </c>
      <c r="H74" s="2">
        <f t="shared" si="1"/>
        <v>0.36000000000001364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1.0900000000000001</v>
      </c>
      <c r="D78" s="1">
        <f>'PR-RAS'!E82</f>
        <v>0.78</v>
      </c>
      <c r="E78" s="1">
        <v>0</v>
      </c>
      <c r="F78" s="1">
        <v>0</v>
      </c>
      <c r="G78" s="2">
        <f t="shared" si="0"/>
        <v>0.20405000000000004</v>
      </c>
      <c r="H78" s="2">
        <f t="shared" si="1"/>
        <v>0.31000000000000005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1.0900000000000001</v>
      </c>
      <c r="D79" s="1">
        <f>'PR-RAS'!E83</f>
        <v>0.78</v>
      </c>
      <c r="E79" s="1">
        <v>0</v>
      </c>
      <c r="F79" s="1">
        <v>0</v>
      </c>
      <c r="G79" s="2">
        <f t="shared" si="0"/>
        <v>0.20670000000000002</v>
      </c>
      <c r="H79" s="2">
        <f t="shared" si="1"/>
        <v>0.31000000000000005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1.0900000000000001</v>
      </c>
      <c r="D81" s="1">
        <f>'PR-RAS'!E85</f>
        <v>0.78</v>
      </c>
      <c r="E81" s="1">
        <v>0</v>
      </c>
      <c r="F81" s="1">
        <v>0</v>
      </c>
      <c r="G81" s="2">
        <f t="shared" si="0"/>
        <v>0.21200000000000002</v>
      </c>
      <c r="H81" s="2">
        <f t="shared" si="1"/>
        <v>0.31000000000000005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81821.119999999995</v>
      </c>
      <c r="D102" s="1">
        <f>'PR-RAS'!E106</f>
        <v>83136.22</v>
      </c>
      <c r="E102" s="1">
        <v>0</v>
      </c>
      <c r="F102" s="1">
        <v>0</v>
      </c>
      <c r="G102" s="2">
        <f t="shared" si="0"/>
        <v>25057.449560000001</v>
      </c>
      <c r="H102" s="2">
        <f t="shared" si="1"/>
        <v>0.33999999999650754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81821.119999999995</v>
      </c>
      <c r="D108" s="1">
        <f>'PR-RAS'!E112</f>
        <v>83136.22</v>
      </c>
      <c r="E108" s="1">
        <v>0</v>
      </c>
      <c r="F108" s="1">
        <v>0</v>
      </c>
      <c r="G108" s="2">
        <f t="shared" si="0"/>
        <v>26546.010920000001</v>
      </c>
      <c r="H108" s="2">
        <f t="shared" si="1"/>
        <v>0.33999999999650754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81821.119999999995</v>
      </c>
      <c r="D113" s="1">
        <f>'PR-RAS'!E117</f>
        <v>83136.22</v>
      </c>
      <c r="E113" s="1">
        <v>0</v>
      </c>
      <c r="F113" s="1">
        <v>0</v>
      </c>
      <c r="G113" s="2">
        <f t="shared" si="0"/>
        <v>27786.478719999999</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24186.13</v>
      </c>
      <c r="D120" s="1">
        <f>'PR-RAS'!E124</f>
        <v>21808.880000000001</v>
      </c>
      <c r="E120" s="1">
        <v>0</v>
      </c>
      <c r="F120" s="1">
        <v>0</v>
      </c>
      <c r="G120" s="2">
        <f t="shared" si="0"/>
        <v>8068.66291</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16299.18</v>
      </c>
      <c r="D121" s="1">
        <f>'PR-RAS'!E125</f>
        <v>15836</v>
      </c>
      <c r="E121" s="1">
        <v>0</v>
      </c>
      <c r="F121" s="1">
        <v>0</v>
      </c>
      <c r="G121" s="2">
        <f t="shared" si="0"/>
        <v>5756.5415999999996</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16299.18</v>
      </c>
      <c r="D123" s="1">
        <f>'PR-RAS'!E127</f>
        <v>15836</v>
      </c>
      <c r="E123" s="1">
        <v>0</v>
      </c>
      <c r="F123" s="1">
        <v>0</v>
      </c>
      <c r="G123" s="2">
        <f t="shared" si="0"/>
        <v>5852.4839599999996</v>
      </c>
      <c r="H123" s="2">
        <f t="shared" si="1"/>
        <v>0.18000000000029104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7886.95</v>
      </c>
      <c r="D124" s="1">
        <f>'PR-RAS'!E128</f>
        <v>5972.88</v>
      </c>
      <c r="E124" s="1">
        <v>0</v>
      </c>
      <c r="F124" s="1">
        <v>0</v>
      </c>
      <c r="G124" s="2">
        <f t="shared" si="0"/>
        <v>2439.4233300000001</v>
      </c>
      <c r="H124" s="2">
        <f t="shared" si="1"/>
        <v>0.17000000000007276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7886.95</v>
      </c>
      <c r="D125" s="1">
        <f>'PR-RAS'!E129</f>
        <v>5972.88</v>
      </c>
      <c r="E125" s="1">
        <v>0</v>
      </c>
      <c r="F125" s="1">
        <v>0</v>
      </c>
      <c r="G125" s="2">
        <f t="shared" si="0"/>
        <v>2459.2560399999998</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548590.09</v>
      </c>
      <c r="D129" s="1">
        <f>'PR-RAS'!E133</f>
        <v>541010.39</v>
      </c>
      <c r="E129" s="1">
        <v>0</v>
      </c>
      <c r="F129" s="1">
        <v>0</v>
      </c>
      <c r="G129" s="2">
        <f t="shared" si="0"/>
        <v>208718.19136000003</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548590.09</v>
      </c>
      <c r="D130" s="1">
        <f>'PR-RAS'!E134</f>
        <v>541010.39</v>
      </c>
      <c r="E130" s="1">
        <v>0</v>
      </c>
      <c r="F130" s="1">
        <v>0</v>
      </c>
      <c r="G130" s="2">
        <f t="shared" si="0"/>
        <v>210348.80223000003</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528610.72</v>
      </c>
      <c r="D131" s="1">
        <f>'PR-RAS'!E135</f>
        <v>539537.79</v>
      </c>
      <c r="E131" s="1">
        <v>0</v>
      </c>
      <c r="F131" s="1">
        <v>0</v>
      </c>
      <c r="G131" s="2">
        <f t="shared" si="0"/>
        <v>208999.21900000001</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19979.37</v>
      </c>
      <c r="D132" s="1">
        <f>'PR-RAS'!E136</f>
        <v>1472.6</v>
      </c>
      <c r="E132" s="1">
        <v>0</v>
      </c>
      <c r="F132" s="1">
        <v>0</v>
      </c>
      <c r="G132" s="2">
        <f t="shared" si="0"/>
        <v>3003.1186700000003</v>
      </c>
      <c r="H132" s="2">
        <f t="shared" si="1"/>
        <v>0.76999999999907232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2438353.9199999999</v>
      </c>
      <c r="D147" s="1">
        <f>'PR-RAS'!E151</f>
        <v>3086075.5599999996</v>
      </c>
      <c r="E147" s="1">
        <v>0</v>
      </c>
      <c r="F147" s="1">
        <v>0</v>
      </c>
      <c r="G147" s="2">
        <f t="shared" si="0"/>
        <v>1257133.7358399997</v>
      </c>
      <c r="H147" s="2">
        <f t="shared" si="1"/>
        <v>0.52000000048428774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1969531.7200000002</v>
      </c>
      <c r="D148" s="1">
        <f>'PR-RAS'!E152</f>
        <v>2571982.89</v>
      </c>
      <c r="E148" s="1">
        <v>0</v>
      </c>
      <c r="F148" s="1">
        <v>0</v>
      </c>
      <c r="G148" s="2">
        <f t="shared" si="0"/>
        <v>1045684.1324999999</v>
      </c>
      <c r="H148" s="2">
        <f t="shared" si="1"/>
        <v>0.38999999966472387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1628570.71</v>
      </c>
      <c r="D149" s="1">
        <f>'PR-RAS'!E153</f>
        <v>2137587.91</v>
      </c>
      <c r="E149" s="1">
        <v>0</v>
      </c>
      <c r="F149" s="1">
        <v>0</v>
      </c>
      <c r="G149" s="2">
        <f t="shared" si="0"/>
        <v>873754.48644000001</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1578034.79</v>
      </c>
      <c r="D150" s="1">
        <f>'PR-RAS'!E154</f>
        <v>2103119.9900000002</v>
      </c>
      <c r="E150" s="1">
        <v>0</v>
      </c>
      <c r="F150" s="1">
        <v>0</v>
      </c>
      <c r="G150" s="2">
        <f t="shared" si="0"/>
        <v>861856.94073000003</v>
      </c>
      <c r="H150" s="2">
        <f t="shared" si="1"/>
        <v>0.21999999973922968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24765.439999999999</v>
      </c>
      <c r="D152" s="1">
        <f>'PR-RAS'!E156</f>
        <v>23877.25</v>
      </c>
      <c r="E152" s="1">
        <v>0</v>
      </c>
      <c r="F152" s="1">
        <v>0</v>
      </c>
      <c r="G152" s="2">
        <f t="shared" si="0"/>
        <v>10950.51094</v>
      </c>
      <c r="H152" s="2">
        <f t="shared" si="1"/>
        <v>0.68999999999869033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25770.48</v>
      </c>
      <c r="D153" s="1">
        <f>'PR-RAS'!E157</f>
        <v>10590.67</v>
      </c>
      <c r="E153" s="1">
        <v>0</v>
      </c>
      <c r="F153" s="1">
        <v>0</v>
      </c>
      <c r="G153" s="2">
        <f t="shared" si="0"/>
        <v>7136.6766399999997</v>
      </c>
      <c r="H153" s="2">
        <f t="shared" si="1"/>
        <v>0.80999999999949068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71332.12</v>
      </c>
      <c r="D154" s="1">
        <f>'PR-RAS'!E158</f>
        <v>87789.27</v>
      </c>
      <c r="E154" s="1">
        <v>0</v>
      </c>
      <c r="F154" s="1">
        <v>0</v>
      </c>
      <c r="G154" s="2">
        <f t="shared" si="0"/>
        <v>37777.330979999999</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269628.89</v>
      </c>
      <c r="D155" s="1">
        <f>'PR-RAS'!E159</f>
        <v>346605.70999999996</v>
      </c>
      <c r="E155" s="1">
        <v>0</v>
      </c>
      <c r="F155" s="1">
        <v>0</v>
      </c>
      <c r="G155" s="2">
        <f t="shared" si="0"/>
        <v>148277.40774</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269440.94</v>
      </c>
      <c r="D157" s="1">
        <f>'PR-RAS'!E161</f>
        <v>346499.16</v>
      </c>
      <c r="E157" s="1">
        <v>0</v>
      </c>
      <c r="F157" s="1">
        <v>0</v>
      </c>
      <c r="G157" s="2">
        <f t="shared" si="0"/>
        <v>150140.52455999999</v>
      </c>
      <c r="H157" s="2">
        <f t="shared" si="1"/>
        <v>0.21999999997206032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187.95</v>
      </c>
      <c r="D158" s="1">
        <f>'PR-RAS'!E162</f>
        <v>106.55</v>
      </c>
      <c r="E158" s="1">
        <v>0</v>
      </c>
      <c r="F158" s="1">
        <v>0</v>
      </c>
      <c r="G158" s="2">
        <f t="shared" si="0"/>
        <v>62.964849999999991</v>
      </c>
      <c r="H158" s="2">
        <f t="shared" si="1"/>
        <v>0.50000000000001421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436710.38</v>
      </c>
      <c r="D159" s="1">
        <f>'PR-RAS'!E163</f>
        <v>458716.36000000004</v>
      </c>
      <c r="E159" s="1">
        <v>0</v>
      </c>
      <c r="F159" s="1">
        <v>0</v>
      </c>
      <c r="G159" s="2">
        <f t="shared" si="0"/>
        <v>213954.60980000001</v>
      </c>
      <c r="H159" s="2">
        <f t="shared" si="1"/>
        <v>0.74000000004889444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73515.14</v>
      </c>
      <c r="D160" s="1">
        <f>'PR-RAS'!E164</f>
        <v>87998.57</v>
      </c>
      <c r="E160" s="1">
        <v>0</v>
      </c>
      <c r="F160" s="1">
        <v>0</v>
      </c>
      <c r="G160" s="2">
        <f t="shared" si="0"/>
        <v>39672.452520000006</v>
      </c>
      <c r="H160" s="2">
        <f t="shared" si="1"/>
        <v>0.569999999992433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22277.79</v>
      </c>
      <c r="D161" s="1">
        <f>'PR-RAS'!E165</f>
        <v>9229.9500000000007</v>
      </c>
      <c r="E161" s="1">
        <v>0</v>
      </c>
      <c r="F161" s="1">
        <v>0</v>
      </c>
      <c r="G161" s="2">
        <f t="shared" si="0"/>
        <v>6518.0304000000006</v>
      </c>
      <c r="H161" s="2">
        <f t="shared" si="1"/>
        <v>0.25999999999839929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42534.28</v>
      </c>
      <c r="D162" s="1">
        <f>'PR-RAS'!E166</f>
        <v>43359.85</v>
      </c>
      <c r="E162" s="1">
        <v>0</v>
      </c>
      <c r="F162" s="1">
        <v>0</v>
      </c>
      <c r="G162" s="2">
        <f t="shared" si="0"/>
        <v>20809.890780000002</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8703.07</v>
      </c>
      <c r="D163" s="1">
        <f>'PR-RAS'!E167</f>
        <v>35408.769999999997</v>
      </c>
      <c r="E163" s="1">
        <v>0</v>
      </c>
      <c r="F163" s="1">
        <v>0</v>
      </c>
      <c r="G163" s="2">
        <f t="shared" si="0"/>
        <v>12882.338819999999</v>
      </c>
      <c r="H163" s="2">
        <f t="shared" si="1"/>
        <v>0.30000000000291038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240003.62000000002</v>
      </c>
      <c r="D165" s="1">
        <f>'PR-RAS'!E169</f>
        <v>229642.37</v>
      </c>
      <c r="E165" s="1">
        <v>0</v>
      </c>
      <c r="F165" s="1">
        <v>0</v>
      </c>
      <c r="G165" s="2">
        <f t="shared" si="0"/>
        <v>114683.29104</v>
      </c>
      <c r="H165" s="2">
        <f t="shared" si="1"/>
        <v>0.74999999997089617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21473.66</v>
      </c>
      <c r="D166" s="1">
        <f>'PR-RAS'!E170</f>
        <v>26504.639999999999</v>
      </c>
      <c r="E166" s="1">
        <v>0</v>
      </c>
      <c r="F166" s="1">
        <v>0</v>
      </c>
      <c r="G166" s="2">
        <f t="shared" si="0"/>
        <v>12289.685100000001</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140064.64000000001</v>
      </c>
      <c r="D167" s="1">
        <f>'PR-RAS'!E171</f>
        <v>140809.68</v>
      </c>
      <c r="E167" s="1">
        <v>0</v>
      </c>
      <c r="F167" s="1">
        <v>0</v>
      </c>
      <c r="G167" s="2">
        <f t="shared" si="0"/>
        <v>69999.544000000009</v>
      </c>
      <c r="H167" s="2">
        <f t="shared" si="1"/>
        <v>0.67999999999301508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65865.3</v>
      </c>
      <c r="D168" s="1">
        <f>'PR-RAS'!E172</f>
        <v>51932.86</v>
      </c>
      <c r="E168" s="1">
        <v>0</v>
      </c>
      <c r="F168" s="1">
        <v>0</v>
      </c>
      <c r="G168" s="2">
        <f t="shared" si="0"/>
        <v>28345.080340000004</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6919.99</v>
      </c>
      <c r="D169" s="1">
        <f>'PR-RAS'!E173</f>
        <v>6242.33</v>
      </c>
      <c r="E169" s="1">
        <v>0</v>
      </c>
      <c r="F169" s="1">
        <v>0</v>
      </c>
      <c r="G169" s="2">
        <f t="shared" si="0"/>
        <v>3259.9812000000006</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4300.95</v>
      </c>
      <c r="D170" s="1">
        <f>'PR-RAS'!E174</f>
        <v>2038.2</v>
      </c>
      <c r="E170" s="1">
        <v>0</v>
      </c>
      <c r="F170" s="1">
        <v>0</v>
      </c>
      <c r="G170" s="2">
        <f t="shared" si="0"/>
        <v>1415.7721500000002</v>
      </c>
      <c r="H170" s="2">
        <f t="shared" si="1"/>
        <v>0.25000000000022737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1379.08</v>
      </c>
      <c r="D172" s="1">
        <f>'PR-RAS'!E176</f>
        <v>2114.66</v>
      </c>
      <c r="E172" s="1">
        <v>0</v>
      </c>
      <c r="F172" s="1">
        <v>0</v>
      </c>
      <c r="G172" s="2">
        <f t="shared" si="0"/>
        <v>959.03639999999996</v>
      </c>
      <c r="H172" s="2">
        <f t="shared" si="1"/>
        <v>0.42000000000007276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109183.76</v>
      </c>
      <c r="D173" s="1">
        <f>'PR-RAS'!E177</f>
        <v>128737.70999999999</v>
      </c>
      <c r="E173" s="1">
        <v>0</v>
      </c>
      <c r="F173" s="1">
        <v>0</v>
      </c>
      <c r="G173" s="2">
        <f t="shared" si="0"/>
        <v>63065.378959999995</v>
      </c>
      <c r="H173" s="2">
        <f t="shared" si="1"/>
        <v>0.53000000001338776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9950.75</v>
      </c>
      <c r="D174" s="1">
        <f>'PR-RAS'!E178</f>
        <v>11366.86</v>
      </c>
      <c r="E174" s="1">
        <v>0</v>
      </c>
      <c r="F174" s="1">
        <v>0</v>
      </c>
      <c r="G174" s="2">
        <f t="shared" si="0"/>
        <v>5654.4133099999999</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19378.919999999998</v>
      </c>
      <c r="D175" s="1">
        <f>'PR-RAS'!E179</f>
        <v>58532.95</v>
      </c>
      <c r="E175" s="1">
        <v>0</v>
      </c>
      <c r="F175" s="1">
        <v>0</v>
      </c>
      <c r="G175" s="2">
        <f t="shared" si="0"/>
        <v>23741.398679999998</v>
      </c>
      <c r="H175" s="2">
        <f t="shared" si="1"/>
        <v>0.13000000000465661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16070.44</v>
      </c>
      <c r="D177" s="1">
        <f>'PR-RAS'!E181</f>
        <v>20135.259999999998</v>
      </c>
      <c r="E177" s="1">
        <v>0</v>
      </c>
      <c r="F177" s="1">
        <v>0</v>
      </c>
      <c r="G177" s="2">
        <f t="shared" si="0"/>
        <v>9916.0089599999992</v>
      </c>
      <c r="H177" s="2">
        <f t="shared" si="1"/>
        <v>0.69999999999890861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765.99</v>
      </c>
      <c r="D178" s="1">
        <f>'PR-RAS'!E182</f>
        <v>375.93</v>
      </c>
      <c r="E178" s="1">
        <v>0</v>
      </c>
      <c r="F178" s="1">
        <v>0</v>
      </c>
      <c r="G178" s="2">
        <f t="shared" si="0"/>
        <v>268.65944999999999</v>
      </c>
      <c r="H178" s="2">
        <f t="shared" si="1"/>
        <v>7.9999999999984084E-2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5783.62</v>
      </c>
      <c r="D179" s="1">
        <f>'PR-RAS'!E183</f>
        <v>5713.7</v>
      </c>
      <c r="E179" s="1">
        <v>0</v>
      </c>
      <c r="F179" s="1">
        <v>0</v>
      </c>
      <c r="G179" s="2">
        <f t="shared" si="0"/>
        <v>3063.5615600000001</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45940.41</v>
      </c>
      <c r="D180" s="1">
        <f>'PR-RAS'!E184</f>
        <v>20252.310000000001</v>
      </c>
      <c r="E180" s="1">
        <v>0</v>
      </c>
      <c r="F180" s="1">
        <v>0</v>
      </c>
      <c r="G180" s="2">
        <f t="shared" si="0"/>
        <v>15473.66037</v>
      </c>
      <c r="H180" s="2">
        <f t="shared" si="1"/>
        <v>0.72000000000480213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2315.0100000000002</v>
      </c>
      <c r="D181" s="1">
        <f>'PR-RAS'!E185</f>
        <v>3538.21</v>
      </c>
      <c r="E181" s="1">
        <v>0</v>
      </c>
      <c r="F181" s="1">
        <v>0</v>
      </c>
      <c r="G181" s="2">
        <f t="shared" si="0"/>
        <v>1690.4574</v>
      </c>
      <c r="H181" s="2">
        <f t="shared" si="1"/>
        <v>0.22000000000025466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8978.6200000000008</v>
      </c>
      <c r="D182" s="1">
        <f>'PR-RAS'!E186</f>
        <v>8822.49</v>
      </c>
      <c r="E182" s="1">
        <v>0</v>
      </c>
      <c r="F182" s="1">
        <v>0</v>
      </c>
      <c r="G182" s="2">
        <f t="shared" si="0"/>
        <v>4818.8715999999995</v>
      </c>
      <c r="H182" s="2">
        <f t="shared" si="1"/>
        <v>0.86999999999898137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14007.859999999999</v>
      </c>
      <c r="D184" s="1">
        <f>'PR-RAS'!E188</f>
        <v>12337.710000000001</v>
      </c>
      <c r="E184" s="1">
        <v>0</v>
      </c>
      <c r="F184" s="1">
        <v>0</v>
      </c>
      <c r="G184" s="2">
        <f t="shared" si="0"/>
        <v>7079.0402399999994</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3527.64</v>
      </c>
      <c r="D185" s="1">
        <f>'PR-RAS'!E189</f>
        <v>3216.56</v>
      </c>
      <c r="E185" s="1">
        <v>0</v>
      </c>
      <c r="F185" s="1">
        <v>0</v>
      </c>
      <c r="G185" s="2">
        <f t="shared" si="0"/>
        <v>1832.7798399999999</v>
      </c>
      <c r="H185" s="2">
        <f t="shared" si="1"/>
        <v>0.8000000000001819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566.99</v>
      </c>
      <c r="D186" s="1">
        <f>'PR-RAS'!E190</f>
        <v>801.57</v>
      </c>
      <c r="E186" s="1">
        <v>0</v>
      </c>
      <c r="F186" s="1">
        <v>0</v>
      </c>
      <c r="G186" s="2">
        <f t="shared" si="0"/>
        <v>401.47405000000003</v>
      </c>
      <c r="H186" s="2">
        <f t="shared" si="1"/>
        <v>0.43999999999994088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176.25</v>
      </c>
      <c r="D187" s="1">
        <f>'PR-RAS'!E191</f>
        <v>0</v>
      </c>
      <c r="E187" s="1">
        <v>0</v>
      </c>
      <c r="F187" s="1">
        <v>0</v>
      </c>
      <c r="G187" s="2">
        <f t="shared" si="0"/>
        <v>32.782499999999999</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336.18</v>
      </c>
      <c r="E188" s="1">
        <v>0</v>
      </c>
      <c r="F188" s="1">
        <v>0</v>
      </c>
      <c r="G188" s="2">
        <f t="shared" si="0"/>
        <v>156.22915</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563.45000000000005</v>
      </c>
      <c r="D189" s="1">
        <f>'PR-RAS'!E193</f>
        <v>992.97</v>
      </c>
      <c r="E189" s="1">
        <v>0</v>
      </c>
      <c r="F189" s="1">
        <v>0</v>
      </c>
      <c r="G189" s="2">
        <f t="shared" si="0"/>
        <v>479.28532000000007</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4317.3599999999997</v>
      </c>
      <c r="D190" s="1">
        <f>'PR-RAS'!E194</f>
        <v>3400.11</v>
      </c>
      <c r="E190" s="1">
        <v>0</v>
      </c>
      <c r="F190" s="1">
        <v>0</v>
      </c>
      <c r="G190" s="2">
        <f t="shared" si="0"/>
        <v>2101.22262</v>
      </c>
      <c r="H190" s="2">
        <f t="shared" si="1"/>
        <v>0.46999999999979991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4693.08</v>
      </c>
      <c r="D191" s="1">
        <f>'PR-RAS'!E195</f>
        <v>3590.32</v>
      </c>
      <c r="E191" s="1">
        <v>0</v>
      </c>
      <c r="F191" s="1">
        <v>0</v>
      </c>
      <c r="G191" s="2">
        <f t="shared" si="0"/>
        <v>2256.0068000000001</v>
      </c>
      <c r="H191" s="2">
        <f t="shared" si="1"/>
        <v>0.40000000000009095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2518.94</v>
      </c>
      <c r="D192" s="1">
        <f>'PR-RAS'!E196</f>
        <v>5280.4400000000005</v>
      </c>
      <c r="E192" s="1">
        <v>0</v>
      </c>
      <c r="F192" s="1">
        <v>0</v>
      </c>
      <c r="G192" s="2">
        <f t="shared" si="0"/>
        <v>2498.2456200000001</v>
      </c>
      <c r="H192" s="2">
        <f t="shared" si="1"/>
        <v>0.50000000000045475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2518.94</v>
      </c>
      <c r="D206" s="1">
        <f>'PR-RAS'!E210</f>
        <v>5280.4400000000005</v>
      </c>
      <c r="E206" s="1">
        <v>0</v>
      </c>
      <c r="F206" s="1">
        <v>0</v>
      </c>
      <c r="G206" s="2">
        <f t="shared" si="0"/>
        <v>2681.3631</v>
      </c>
      <c r="H206" s="2">
        <f t="shared" si="1"/>
        <v>0.50000000000045475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1741.01</v>
      </c>
      <c r="D207" s="1">
        <f>'PR-RAS'!E211</f>
        <v>1622.88</v>
      </c>
      <c r="E207" s="1">
        <v>0</v>
      </c>
      <c r="F207" s="1">
        <v>0</v>
      </c>
      <c r="G207" s="2">
        <f t="shared" si="0"/>
        <v>1027.2746200000001</v>
      </c>
      <c r="H207" s="2">
        <f t="shared" si="1"/>
        <v>0.12999999999988177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777.93</v>
      </c>
      <c r="D209" s="1">
        <f>'PR-RAS'!E213</f>
        <v>3581.92</v>
      </c>
      <c r="E209" s="1">
        <v>0</v>
      </c>
      <c r="F209" s="1">
        <v>0</v>
      </c>
      <c r="G209" s="2">
        <f t="shared" si="0"/>
        <v>1651.88816</v>
      </c>
      <c r="H209" s="2">
        <f t="shared" si="1"/>
        <v>0.14999999999997726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75.64</v>
      </c>
      <c r="E210" s="1">
        <v>0</v>
      </c>
      <c r="F210" s="1">
        <v>0</v>
      </c>
      <c r="G210" s="2">
        <f t="shared" si="0"/>
        <v>31.617519999999999</v>
      </c>
      <c r="H210" s="2">
        <f t="shared" si="1"/>
        <v>0.35999999999999943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28160.959999999999</v>
      </c>
      <c r="D248" s="1">
        <f>'PR-RAS'!E252</f>
        <v>49753.61</v>
      </c>
      <c r="E248" s="1">
        <v>0</v>
      </c>
      <c r="F248" s="1">
        <v>0</v>
      </c>
      <c r="G248" s="2">
        <f t="shared" si="0"/>
        <v>31534.040459999997</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28160.959999999999</v>
      </c>
      <c r="D255" s="1">
        <f>'PR-RAS'!E259</f>
        <v>49753.61</v>
      </c>
      <c r="E255" s="1">
        <v>0</v>
      </c>
      <c r="F255" s="1">
        <v>0</v>
      </c>
      <c r="G255" s="2">
        <f t="shared" si="0"/>
        <v>32427.717719999997</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480</v>
      </c>
      <c r="E256" s="1">
        <v>0</v>
      </c>
      <c r="F256" s="1">
        <v>0</v>
      </c>
      <c r="G256" s="2">
        <f t="shared" si="0"/>
        <v>244.8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28160.959999999999</v>
      </c>
      <c r="D257" s="1">
        <f>'PR-RAS'!E261</f>
        <v>49273.61</v>
      </c>
      <c r="E257" s="1">
        <v>0</v>
      </c>
      <c r="F257" s="1">
        <v>0</v>
      </c>
      <c r="G257" s="2">
        <f t="shared" si="0"/>
        <v>32437.29408</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1431.92</v>
      </c>
      <c r="D259" s="1">
        <f>'PR-RAS'!E263</f>
        <v>342.26</v>
      </c>
      <c r="E259" s="1">
        <v>0</v>
      </c>
      <c r="F259" s="1">
        <v>0</v>
      </c>
      <c r="G259" s="2">
        <f t="shared" si="0"/>
        <v>546.04151999999999</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1431.92</v>
      </c>
      <c r="D260" s="1">
        <f>'PR-RAS'!E264</f>
        <v>342.26</v>
      </c>
      <c r="E260" s="1">
        <v>0</v>
      </c>
      <c r="F260" s="1">
        <v>0</v>
      </c>
      <c r="G260" s="2">
        <f t="shared" si="0"/>
        <v>548.15796</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1431.92</v>
      </c>
      <c r="D262" s="1">
        <f>'PR-RAS'!E266</f>
        <v>342.26</v>
      </c>
      <c r="E262" s="1">
        <v>0</v>
      </c>
      <c r="F262" s="1">
        <v>0</v>
      </c>
      <c r="G262" s="2">
        <f t="shared" si="0"/>
        <v>552.39084000000003</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2438353.9199999999</v>
      </c>
      <c r="D285" s="1">
        <f>'PR-RAS'!E289</f>
        <v>3086075.5599999996</v>
      </c>
      <c r="E285" s="1">
        <v>0</v>
      </c>
      <c r="F285" s="1">
        <v>0</v>
      </c>
      <c r="G285" s="2">
        <f t="shared" si="8"/>
        <v>2445383.4313599993</v>
      </c>
      <c r="H285" s="2">
        <f t="shared" si="9"/>
        <v>0.52000000048428774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183795.29999999981</v>
      </c>
      <c r="D286" s="1">
        <f>'PR-RAS'!E290</f>
        <v>8274.480000000447</v>
      </c>
      <c r="E286" s="1">
        <v>0</v>
      </c>
      <c r="F286" s="1">
        <v>0</v>
      </c>
      <c r="G286" s="2">
        <f t="shared" si="8"/>
        <v>57098.114100000195</v>
      </c>
      <c r="H286" s="2">
        <f t="shared" si="9"/>
        <v>0.78000000026077032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141272.53</v>
      </c>
      <c r="D288" s="1">
        <f>'PR-RAS'!E292</f>
        <v>224112.06</v>
      </c>
      <c r="E288" s="1">
        <v>0</v>
      </c>
      <c r="F288" s="1">
        <v>0</v>
      </c>
      <c r="G288" s="2">
        <f t="shared" si="8"/>
        <v>169185.53855</v>
      </c>
      <c r="H288" s="2">
        <f t="shared" si="9"/>
        <v>0.52999999999883585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13052.51</v>
      </c>
      <c r="D290" s="1">
        <f>'PR-RAS'!E294</f>
        <v>21845.41</v>
      </c>
      <c r="E290" s="1">
        <v>0</v>
      </c>
      <c r="F290" s="1">
        <v>0</v>
      </c>
      <c r="G290" s="2">
        <f t="shared" si="8"/>
        <v>16398.822369999998</v>
      </c>
      <c r="H290" s="2">
        <f t="shared" si="9"/>
        <v>0.8999999999996362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3457.91</v>
      </c>
      <c r="D291" s="1">
        <f>'PR-RAS'!E295</f>
        <v>7408.64</v>
      </c>
      <c r="E291" s="1">
        <v>0</v>
      </c>
      <c r="F291" s="1">
        <v>0</v>
      </c>
      <c r="G291" s="2">
        <f t="shared" si="8"/>
        <v>5299.8051000000005</v>
      </c>
      <c r="H291" s="2">
        <f t="shared" si="9"/>
        <v>0.4499999999998181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60.74</v>
      </c>
      <c r="D293" s="1">
        <f>'PR-RAS'!E298</f>
        <v>238.9</v>
      </c>
      <c r="E293" s="1">
        <v>0</v>
      </c>
      <c r="F293" s="1">
        <v>0</v>
      </c>
      <c r="G293" s="2">
        <f t="shared" si="8"/>
        <v>157.25367999999997</v>
      </c>
      <c r="H293" s="2">
        <f t="shared" si="9"/>
        <v>0.35999999999999233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60.74</v>
      </c>
      <c r="D306" s="1">
        <f>'PR-RAS'!E311</f>
        <v>238.9</v>
      </c>
      <c r="E306" s="1">
        <v>0</v>
      </c>
      <c r="F306" s="1">
        <v>0</v>
      </c>
      <c r="G306" s="2">
        <f t="shared" si="8"/>
        <v>164.25469999999999</v>
      </c>
      <c r="H306" s="2">
        <f t="shared" si="9"/>
        <v>0.35999999999999233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60.74</v>
      </c>
      <c r="D307" s="1">
        <f>'PR-RAS'!E312</f>
        <v>238.9</v>
      </c>
      <c r="E307" s="1">
        <v>0</v>
      </c>
      <c r="F307" s="1">
        <v>0</v>
      </c>
      <c r="G307" s="2">
        <f t="shared" si="8"/>
        <v>164.79324</v>
      </c>
      <c r="H307" s="2">
        <f t="shared" si="9"/>
        <v>0.35999999999999233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60.74</v>
      </c>
      <c r="D308" s="1">
        <f>'PR-RAS'!E313</f>
        <v>238.9</v>
      </c>
      <c r="E308" s="1">
        <v>0</v>
      </c>
      <c r="F308" s="1">
        <v>0</v>
      </c>
      <c r="G308" s="2">
        <f t="shared" si="8"/>
        <v>165.33177999999998</v>
      </c>
      <c r="H308" s="2">
        <f t="shared" si="9"/>
        <v>0.35999999999999233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100087.97</v>
      </c>
      <c r="D345" s="1">
        <f>'PR-RAS'!E350</f>
        <v>55907.26</v>
      </c>
      <c r="E345" s="1">
        <v>0</v>
      </c>
      <c r="F345" s="1">
        <v>0</v>
      </c>
      <c r="G345" s="2">
        <f t="shared" si="8"/>
        <v>72894.456559999991</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100087.97</v>
      </c>
      <c r="D358" s="1">
        <f>'PR-RAS'!E363</f>
        <v>55907.26</v>
      </c>
      <c r="E358" s="1">
        <v>0</v>
      </c>
      <c r="F358" s="1">
        <v>0</v>
      </c>
      <c r="G358" s="2">
        <f t="shared" si="8"/>
        <v>75649.188929999989</v>
      </c>
      <c r="H358" s="2">
        <f t="shared" si="9"/>
        <v>0.29000000000087311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34646.149999999994</v>
      </c>
      <c r="D364" s="1">
        <f>'PR-RAS'!E369</f>
        <v>13449.32</v>
      </c>
      <c r="E364" s="1">
        <v>0</v>
      </c>
      <c r="F364" s="1">
        <v>0</v>
      </c>
      <c r="G364" s="2">
        <f t="shared" si="8"/>
        <v>22340.758769999997</v>
      </c>
      <c r="H364" s="2">
        <f t="shared" si="9"/>
        <v>0.4699999999938882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16366.72</v>
      </c>
      <c r="D365" s="1">
        <f>'PR-RAS'!E370</f>
        <v>9660.98</v>
      </c>
      <c r="E365" s="1">
        <v>0</v>
      </c>
      <c r="F365" s="1">
        <v>0</v>
      </c>
      <c r="G365" s="2">
        <f t="shared" si="8"/>
        <v>12990.67952</v>
      </c>
      <c r="H365" s="2">
        <f t="shared" si="9"/>
        <v>0.30000000000109139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9155.1299999999992</v>
      </c>
      <c r="D366" s="1">
        <f>'PR-RAS'!E371</f>
        <v>825</v>
      </c>
      <c r="E366" s="1">
        <v>0</v>
      </c>
      <c r="F366" s="1">
        <v>0</v>
      </c>
      <c r="G366" s="2">
        <f t="shared" si="8"/>
        <v>3943.8724499999994</v>
      </c>
      <c r="H366" s="2">
        <f t="shared" si="9"/>
        <v>0.12999999999919964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7579.53</v>
      </c>
      <c r="D367" s="1">
        <f>'PR-RAS'!E372</f>
        <v>718</v>
      </c>
      <c r="E367" s="1">
        <v>0</v>
      </c>
      <c r="F367" s="1">
        <v>0</v>
      </c>
      <c r="G367" s="2">
        <f t="shared" si="8"/>
        <v>3299.6839799999993</v>
      </c>
      <c r="H367" s="2">
        <f t="shared" si="9"/>
        <v>0.47000000000025466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1544.77</v>
      </c>
      <c r="D369" s="1">
        <f>'PR-RAS'!E374</f>
        <v>0</v>
      </c>
      <c r="E369" s="1">
        <v>0</v>
      </c>
      <c r="F369" s="1">
        <v>0</v>
      </c>
      <c r="G369" s="2">
        <f t="shared" si="8"/>
        <v>568.47536000000002</v>
      </c>
      <c r="H369" s="2">
        <f t="shared" si="9"/>
        <v>0.23000000000001819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2245.34</v>
      </c>
      <c r="E371" s="1">
        <v>0</v>
      </c>
      <c r="F371" s="1">
        <v>0</v>
      </c>
      <c r="G371" s="2">
        <f t="shared" si="8"/>
        <v>1661.5516</v>
      </c>
      <c r="H371" s="2">
        <f t="shared" si="9"/>
        <v>0.34000000000014552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65441.82</v>
      </c>
      <c r="D378" s="1">
        <f>'PR-RAS'!E383</f>
        <v>42457.94</v>
      </c>
      <c r="E378" s="1">
        <v>0</v>
      </c>
      <c r="F378" s="1">
        <v>0</v>
      </c>
      <c r="G378" s="2">
        <f t="shared" si="8"/>
        <v>56684.852900000005</v>
      </c>
      <c r="H378" s="2">
        <f t="shared" si="9"/>
        <v>0.23999999999796273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65441.82</v>
      </c>
      <c r="D379" s="1">
        <f>'PR-RAS'!E384</f>
        <v>42457.94</v>
      </c>
      <c r="E379" s="1">
        <v>0</v>
      </c>
      <c r="F379" s="1">
        <v>0</v>
      </c>
      <c r="G379" s="2">
        <f t="shared" si="8"/>
        <v>56835.210600000006</v>
      </c>
      <c r="H379" s="2">
        <f t="shared" si="9"/>
        <v>0.23999999999796273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100027.23</v>
      </c>
      <c r="D403" s="1">
        <f>'PR-RAS'!E408</f>
        <v>55668.36</v>
      </c>
      <c r="E403" s="1">
        <v>0</v>
      </c>
      <c r="F403" s="1">
        <v>0</v>
      </c>
      <c r="G403" s="2">
        <f t="shared" si="8"/>
        <v>84968.307900000014</v>
      </c>
      <c r="H403" s="2">
        <f t="shared" si="9"/>
        <v>0.58999999999650754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47494.52</v>
      </c>
      <c r="D405" s="1">
        <f>'PR-RAS'!E410</f>
        <v>46565.98</v>
      </c>
      <c r="E405" s="1">
        <v>0</v>
      </c>
      <c r="F405" s="1">
        <v>0</v>
      </c>
      <c r="G405" s="2">
        <f t="shared" si="8"/>
        <v>56813.097920000007</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2622209.96</v>
      </c>
      <c r="D407" s="1">
        <f>'PR-RAS'!E412</f>
        <v>3094588.94</v>
      </c>
      <c r="E407" s="1">
        <v>0</v>
      </c>
      <c r="F407" s="1">
        <v>0</v>
      </c>
      <c r="G407" s="2">
        <f t="shared" si="8"/>
        <v>3577423.4630400003</v>
      </c>
      <c r="H407" s="2">
        <f t="shared" si="9"/>
        <v>0.10000000009313226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2538441.89</v>
      </c>
      <c r="D408" s="1">
        <f>'PR-RAS'!E413</f>
        <v>3141982.8199999994</v>
      </c>
      <c r="E408" s="1">
        <v>0</v>
      </c>
      <c r="F408" s="1">
        <v>0</v>
      </c>
      <c r="G408" s="2">
        <f t="shared" si="8"/>
        <v>3590719.8647099994</v>
      </c>
      <c r="H408" s="2">
        <f t="shared" si="9"/>
        <v>0.29000000050291419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83768.069999999832</v>
      </c>
      <c r="D409" s="1">
        <f>'PR-RAS'!E414</f>
        <v>0</v>
      </c>
      <c r="E409" s="1">
        <v>0</v>
      </c>
      <c r="F409" s="1">
        <v>0</v>
      </c>
      <c r="G409" s="2">
        <f t="shared" si="8"/>
        <v>34177.372559999931</v>
      </c>
      <c r="H409" s="2">
        <f t="shared" si="9"/>
        <v>6.9999999832361937E-2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47393.879999999423</v>
      </c>
      <c r="E410" s="1">
        <v>0</v>
      </c>
      <c r="F410" s="1">
        <v>0</v>
      </c>
      <c r="G410" s="2">
        <f t="shared" si="8"/>
        <v>38768.193839999527</v>
      </c>
      <c r="H410" s="2">
        <f t="shared" si="9"/>
        <v>0.12000000057742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93778.010000000009</v>
      </c>
      <c r="D411" s="1">
        <f>'PR-RAS'!E416</f>
        <v>177546.08</v>
      </c>
      <c r="E411" s="1">
        <v>0</v>
      </c>
      <c r="F411" s="1">
        <v>0</v>
      </c>
      <c r="G411" s="2">
        <f t="shared" si="8"/>
        <v>184036.76969999998</v>
      </c>
      <c r="H411" s="2">
        <f t="shared" si="9"/>
        <v>8.999999999650754E-2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13052.51</v>
      </c>
      <c r="D413" s="1">
        <f>'PR-RAS'!E418</f>
        <v>21845.41</v>
      </c>
      <c r="E413" s="1">
        <v>0</v>
      </c>
      <c r="F413" s="1">
        <v>0</v>
      </c>
      <c r="G413" s="2">
        <f t="shared" si="8"/>
        <v>23378.251959999998</v>
      </c>
      <c r="H413" s="2">
        <f t="shared" si="9"/>
        <v>0.8999999999996362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2622209.96</v>
      </c>
      <c r="D633" s="1">
        <f>'PR-RAS'!E639</f>
        <v>3094588.94</v>
      </c>
      <c r="E633" s="1">
        <v>0</v>
      </c>
      <c r="F633" s="1">
        <v>0</v>
      </c>
      <c r="G633" s="2">
        <f t="shared" si="10"/>
        <v>5568797.1148800002</v>
      </c>
      <c r="H633" s="2">
        <f t="shared" si="11"/>
        <v>0.10000000009313226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2538441.89</v>
      </c>
      <c r="D634" s="1">
        <f>'PR-RAS'!E640</f>
        <v>3141982.8199999994</v>
      </c>
      <c r="E634" s="1">
        <v>0</v>
      </c>
      <c r="F634" s="1">
        <v>0</v>
      </c>
      <c r="G634" s="2">
        <f t="shared" si="10"/>
        <v>5584583.9664899996</v>
      </c>
      <c r="H634" s="2">
        <f t="shared" si="11"/>
        <v>0.29000000050291419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83768.069999999832</v>
      </c>
      <c r="D635" s="1">
        <f>'PR-RAS'!E641</f>
        <v>0</v>
      </c>
      <c r="E635" s="1">
        <v>0</v>
      </c>
      <c r="F635" s="1">
        <v>0</v>
      </c>
      <c r="G635" s="2">
        <f t="shared" si="10"/>
        <v>53108.956379999894</v>
      </c>
      <c r="H635" s="2">
        <f t="shared" si="11"/>
        <v>6.9999999832361937E-2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47393.879999999423</v>
      </c>
      <c r="E636" s="1">
        <v>0</v>
      </c>
      <c r="F636" s="1">
        <v>0</v>
      </c>
      <c r="G636" s="2">
        <f t="shared" si="10"/>
        <v>60190.227599999271</v>
      </c>
      <c r="H636" s="2">
        <f t="shared" si="11"/>
        <v>0.12000000057742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93778.010000000009</v>
      </c>
      <c r="D637" s="1">
        <f>'PR-RAS'!E643</f>
        <v>177546.08</v>
      </c>
      <c r="E637" s="1">
        <v>0</v>
      </c>
      <c r="F637" s="1">
        <v>0</v>
      </c>
      <c r="G637" s="2">
        <f t="shared" si="10"/>
        <v>285481.42812</v>
      </c>
      <c r="H637" s="2">
        <f t="shared" si="11"/>
        <v>8.999999999650754E-2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177546.07999999984</v>
      </c>
      <c r="D639" s="1">
        <f>'PR-RAS'!E645</f>
        <v>130152.20000000056</v>
      </c>
      <c r="E639" s="1">
        <v>0</v>
      </c>
      <c r="F639" s="1">
        <v>0</v>
      </c>
      <c r="G639" s="2">
        <f t="shared" si="10"/>
        <v>279348.60624000063</v>
      </c>
      <c r="H639" s="2">
        <f t="shared" si="11"/>
        <v>0.28000000040628947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183917.21</v>
      </c>
      <c r="D641" s="1">
        <f>'PR-RAS'!E647</f>
        <v>220756.96</v>
      </c>
      <c r="E641" s="1">
        <v>0</v>
      </c>
      <c r="F641" s="1">
        <v>0</v>
      </c>
      <c r="G641" s="2">
        <f t="shared" si="10"/>
        <v>400275.92320000002</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103793.94</v>
      </c>
      <c r="D642" s="1">
        <f>'PR-RAS'!E649</f>
        <v>238126.2</v>
      </c>
      <c r="E642" s="1">
        <v>0</v>
      </c>
      <c r="F642" s="1">
        <v>0</v>
      </c>
      <c r="G642" s="2">
        <f t="shared" si="10"/>
        <v>371809.70394000004</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842853.6</v>
      </c>
      <c r="D643" s="1">
        <f>'PR-RAS'!E650</f>
        <v>2724971.71</v>
      </c>
      <c r="E643" s="1">
        <v>0</v>
      </c>
      <c r="F643" s="1">
        <v>0</v>
      </c>
      <c r="G643" s="2">
        <f t="shared" si="10"/>
        <v>4039975.6868399996</v>
      </c>
      <c r="H643" s="2">
        <f t="shared" si="11"/>
        <v>0.69000000006053597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708521.34</v>
      </c>
      <c r="D644" s="1">
        <f>'PR-RAS'!E651</f>
        <v>2807395.41</v>
      </c>
      <c r="E644" s="1">
        <v>0</v>
      </c>
      <c r="F644" s="1">
        <v>0</v>
      </c>
      <c r="G644" s="2">
        <f t="shared" si="10"/>
        <v>4065889.7188800001</v>
      </c>
      <c r="H644" s="2">
        <f t="shared" si="11"/>
        <v>0.75000000011641532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238126.20000000007</v>
      </c>
      <c r="D645" s="1">
        <f>'PR-RAS'!E652</f>
        <v>155702.5</v>
      </c>
      <c r="E645" s="1">
        <v>0</v>
      </c>
      <c r="F645" s="1">
        <v>0</v>
      </c>
      <c r="G645" s="2">
        <f t="shared" si="10"/>
        <v>353898.09280000004</v>
      </c>
      <c r="H645" s="2">
        <f t="shared" si="11"/>
        <v>0.70000000006984919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97</v>
      </c>
      <c r="D647" s="1">
        <f>'PR-RAS'!E654</f>
        <v>97</v>
      </c>
      <c r="E647" s="1">
        <v>0</v>
      </c>
      <c r="F647" s="1">
        <v>0</v>
      </c>
      <c r="G647" s="2">
        <f t="shared" si="10"/>
        <v>187.98600000000002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92</v>
      </c>
      <c r="E649" s="1">
        <v>0</v>
      </c>
      <c r="F649" s="1">
        <v>0</v>
      </c>
      <c r="G649" s="2">
        <f t="shared" si="10"/>
        <v>178.84800000000001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97830.14</v>
      </c>
      <c r="D668" s="1">
        <f>'PR-RAS'!E675</f>
        <v>2396268.2599999998</v>
      </c>
      <c r="E668" s="1">
        <v>0</v>
      </c>
      <c r="F668" s="1">
        <v>0</v>
      </c>
      <c r="G668" s="2">
        <f t="shared" si="10"/>
        <v>3261874.5622199997</v>
      </c>
      <c r="H668" s="2">
        <f t="shared" si="11"/>
        <v>0.39999999977590051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1794760.01</v>
      </c>
      <c r="D669" s="1">
        <f>'PR-RAS'!E676</f>
        <v>260</v>
      </c>
      <c r="E669" s="1">
        <v>0</v>
      </c>
      <c r="F669" s="1">
        <v>0</v>
      </c>
      <c r="G669" s="2">
        <f t="shared" si="10"/>
        <v>1199247.0466800001</v>
      </c>
      <c r="H669" s="2">
        <f t="shared" si="11"/>
        <v>1.0000000009313226E-2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33481.879999999997</v>
      </c>
      <c r="D670" s="1">
        <f>'PR-RAS'!E677</f>
        <v>44245.91</v>
      </c>
      <c r="E670" s="1">
        <v>0</v>
      </c>
      <c r="F670" s="1">
        <v>0</v>
      </c>
      <c r="G670" s="2">
        <f t="shared" si="10"/>
        <v>81600.405300000013</v>
      </c>
      <c r="H670" s="2">
        <f t="shared" si="11"/>
        <v>0.20999999999912689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41194.400000000001</v>
      </c>
      <c r="D687" s="1">
        <f>'PR-RAS'!E694</f>
        <v>7347.6</v>
      </c>
      <c r="E687" s="1">
        <v>0</v>
      </c>
      <c r="F687" s="1">
        <v>0</v>
      </c>
      <c r="G687" s="2">
        <f t="shared" si="10"/>
        <v>38340.265600000006</v>
      </c>
      <c r="H687" s="2">
        <f t="shared" si="11"/>
        <v>0.80000000000109139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81821.119999999995</v>
      </c>
      <c r="D703" s="1">
        <f>'PR-RAS'!E710</f>
        <v>82897.36</v>
      </c>
      <c r="E703" s="1">
        <v>0</v>
      </c>
      <c r="F703" s="1">
        <v>0</v>
      </c>
      <c r="G703" s="2">
        <f t="shared" si="10"/>
        <v>173826.31967999999</v>
      </c>
      <c r="H703" s="2">
        <f t="shared" si="11"/>
        <v>0.47999999999592546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2236.3000000000002</v>
      </c>
      <c r="D709" s="1">
        <f>'PR-RAS'!E716</f>
        <v>6702.55</v>
      </c>
      <c r="E709" s="1">
        <v>0</v>
      </c>
      <c r="F709" s="1">
        <v>0</v>
      </c>
      <c r="G709" s="2">
        <f t="shared" si="10"/>
        <v>11074.111200000001</v>
      </c>
      <c r="H709" s="2">
        <f t="shared" si="11"/>
        <v>0.75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922.09</v>
      </c>
      <c r="D710" s="1">
        <f>'PR-RAS'!E717</f>
        <v>3310.8</v>
      </c>
      <c r="E710" s="1">
        <v>0</v>
      </c>
      <c r="F710" s="1">
        <v>0</v>
      </c>
      <c r="G710" s="2">
        <f t="shared" si="10"/>
        <v>5348.4762099999998</v>
      </c>
      <c r="H710" s="2">
        <f t="shared" si="11"/>
        <v>0.28999999999984993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42534.28</v>
      </c>
      <c r="D711" s="1">
        <f>'PR-RAS'!E718</f>
        <v>43359.85</v>
      </c>
      <c r="E711" s="1">
        <v>0</v>
      </c>
      <c r="F711" s="1">
        <v>0</v>
      </c>
      <c r="G711" s="2">
        <f t="shared" si="10"/>
        <v>91770.325799999991</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5369.53</v>
      </c>
      <c r="D713" s="1">
        <f>'PR-RAS'!E720</f>
        <v>5713.7</v>
      </c>
      <c r="E713" s="1">
        <v>0</v>
      </c>
      <c r="F713" s="1">
        <v>0</v>
      </c>
      <c r="G713" s="2">
        <f t="shared" si="10"/>
        <v>11959.41416</v>
      </c>
      <c r="H713" s="2">
        <f t="shared" si="11"/>
        <v>0.77000000000043656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41770.49</v>
      </c>
      <c r="D715" s="1">
        <f>'PR-RAS'!E722</f>
        <v>15231.17</v>
      </c>
      <c r="E715" s="1">
        <v>0</v>
      </c>
      <c r="F715" s="1">
        <v>0</v>
      </c>
      <c r="G715" s="2">
        <f t="shared" si="10"/>
        <v>51574.240619999997</v>
      </c>
      <c r="H715" s="2">
        <f t="shared" si="11"/>
        <v>0.65999999999803549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3527.64</v>
      </c>
      <c r="D718" s="1">
        <f>'PR-RAS'!E725</f>
        <v>3216.56</v>
      </c>
      <c r="E718" s="1">
        <v>0</v>
      </c>
      <c r="F718" s="1">
        <v>0</v>
      </c>
      <c r="G718" s="2">
        <f t="shared" si="10"/>
        <v>7141.86492</v>
      </c>
      <c r="H718" s="2">
        <f t="shared" si="11"/>
        <v>0.8000000000001819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23.25</v>
      </c>
      <c r="D719" s="1">
        <f>'PR-RAS'!E726</f>
        <v>210.36</v>
      </c>
      <c r="E719" s="1">
        <v>0</v>
      </c>
      <c r="F719" s="1">
        <v>0</v>
      </c>
      <c r="G719" s="2">
        <f t="shared" si="10"/>
        <v>318.77046000000001</v>
      </c>
      <c r="H719" s="2">
        <f t="shared" si="11"/>
        <v>0.61000000000001364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480</v>
      </c>
      <c r="E816" s="1">
        <v>0</v>
      </c>
      <c r="F816" s="1">
        <v>0</v>
      </c>
      <c r="G816" s="2">
        <f t="shared" si="18"/>
        <v>782.4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28160.959999999999</v>
      </c>
      <c r="D821" s="1">
        <f>'PR-RAS'!E828</f>
        <v>49273.61</v>
      </c>
      <c r="E821" s="1">
        <v>0</v>
      </c>
      <c r="F821" s="1">
        <v>0</v>
      </c>
      <c r="G821" s="2">
        <f t="shared" si="18"/>
        <v>103900.70759999999</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2178424.59</v>
      </c>
      <c r="D984" s="6">
        <f>BILANCA!E6</f>
        <v>2151489.2200000002</v>
      </c>
      <c r="E984" s="6">
        <v>0</v>
      </c>
      <c r="F984" s="6">
        <v>0</v>
      </c>
      <c r="G984" s="7">
        <f t="shared" ref="G984:G1241" si="22">B984/1000*C984+B984/500*D984</f>
        <v>6481.4030300000013</v>
      </c>
      <c r="H984" s="7">
        <f t="shared" si="19"/>
        <v>0.63000000035390258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1719133.94</v>
      </c>
      <c r="D985" s="1">
        <f>BILANCA!E7</f>
        <v>1727801.2800000003</v>
      </c>
      <c r="E985" s="1">
        <v>0</v>
      </c>
      <c r="F985" s="1">
        <v>0</v>
      </c>
      <c r="G985" s="2">
        <f t="shared" si="22"/>
        <v>10349.473000000002</v>
      </c>
      <c r="H985" s="2">
        <f t="shared" si="19"/>
        <v>0.34000000031664968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830.69</v>
      </c>
      <c r="D986" s="1">
        <f>BILANCA!E8</f>
        <v>830.69</v>
      </c>
      <c r="E986" s="1">
        <v>0</v>
      </c>
      <c r="F986" s="1">
        <v>0</v>
      </c>
      <c r="G986" s="2">
        <f t="shared" si="22"/>
        <v>7.47621</v>
      </c>
      <c r="H986" s="2">
        <f t="shared" si="19"/>
        <v>0.61999999999989086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1066.8800000000001</v>
      </c>
      <c r="D987" s="1">
        <f>BILANCA!E9</f>
        <v>1066.8800000000001</v>
      </c>
      <c r="E987" s="1">
        <v>0</v>
      </c>
      <c r="F987" s="1">
        <v>0</v>
      </c>
      <c r="G987" s="2">
        <f t="shared" si="22"/>
        <v>12.80256</v>
      </c>
      <c r="H987" s="2">
        <f t="shared" si="19"/>
        <v>0.23999999999978172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236.19</v>
      </c>
      <c r="D989" s="1">
        <f>BILANCA!E11</f>
        <v>236.19</v>
      </c>
      <c r="E989" s="1">
        <v>0</v>
      </c>
      <c r="F989" s="1">
        <v>0</v>
      </c>
      <c r="G989" s="2">
        <f t="shared" si="22"/>
        <v>4.2514200000000004</v>
      </c>
      <c r="H989" s="2">
        <f t="shared" si="19"/>
        <v>0.37999999999999545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1718303.25</v>
      </c>
      <c r="D990" s="1">
        <f>BILANCA!E12</f>
        <v>1726970.5900000003</v>
      </c>
      <c r="E990" s="1">
        <v>0</v>
      </c>
      <c r="F990" s="1">
        <v>0</v>
      </c>
      <c r="G990" s="2">
        <f t="shared" si="22"/>
        <v>36205.711010000006</v>
      </c>
      <c r="H990" s="2">
        <f t="shared" si="19"/>
        <v>0.65999999968335032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1446428.85</v>
      </c>
      <c r="D991" s="1">
        <f>BILANCA!E13</f>
        <v>1426601.1800000002</v>
      </c>
      <c r="E991" s="1">
        <v>0</v>
      </c>
      <c r="F991" s="1">
        <v>0</v>
      </c>
      <c r="G991" s="2">
        <f t="shared" si="22"/>
        <v>34397.049680000004</v>
      </c>
      <c r="H991" s="2">
        <f t="shared" si="19"/>
        <v>0.33000000007450581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3415793.91</v>
      </c>
      <c r="D993" s="1">
        <f>BILANCA!E15</f>
        <v>3415793.91</v>
      </c>
      <c r="E993" s="1">
        <v>0</v>
      </c>
      <c r="F993" s="1">
        <v>0</v>
      </c>
      <c r="G993" s="2">
        <f t="shared" si="22"/>
        <v>102473.81730000001</v>
      </c>
      <c r="H993" s="2">
        <f t="shared" si="19"/>
        <v>0.17999999970197678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1969365.06</v>
      </c>
      <c r="D996" s="1">
        <f>BILANCA!E18</f>
        <v>1989192.73</v>
      </c>
      <c r="E996" s="1">
        <v>0</v>
      </c>
      <c r="F996" s="1">
        <v>0</v>
      </c>
      <c r="G996" s="2">
        <f t="shared" si="22"/>
        <v>77320.756760000004</v>
      </c>
      <c r="H996" s="2">
        <f t="shared" si="19"/>
        <v>0.33000000007450581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45936.019999999902</v>
      </c>
      <c r="D997" s="1">
        <f>BILANCA!E19</f>
        <v>40481.910000000033</v>
      </c>
      <c r="E997" s="1">
        <v>0</v>
      </c>
      <c r="F997" s="1">
        <v>0</v>
      </c>
      <c r="G997" s="2">
        <f t="shared" si="22"/>
        <v>1776.5977599999997</v>
      </c>
      <c r="H997" s="2">
        <f t="shared" si="19"/>
        <v>0.10999999986961484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210788.31</v>
      </c>
      <c r="D998" s="1">
        <f>BILANCA!E20</f>
        <v>220449.29</v>
      </c>
      <c r="E998" s="1">
        <v>0</v>
      </c>
      <c r="F998" s="1">
        <v>0</v>
      </c>
      <c r="G998" s="2">
        <f t="shared" si="22"/>
        <v>9775.3033500000001</v>
      </c>
      <c r="H998" s="2">
        <f t="shared" si="19"/>
        <v>0.60000000000582077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27586</v>
      </c>
      <c r="D999" s="1">
        <f>BILANCA!E21</f>
        <v>28411</v>
      </c>
      <c r="E999" s="1">
        <v>0</v>
      </c>
      <c r="F999" s="1">
        <v>0</v>
      </c>
      <c r="G999" s="2">
        <f t="shared" si="22"/>
        <v>1350.528</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189351.78</v>
      </c>
      <c r="D1000" s="1">
        <f>BILANCA!E22</f>
        <v>190069.78</v>
      </c>
      <c r="E1000" s="1">
        <v>0</v>
      </c>
      <c r="F1000" s="1">
        <v>0</v>
      </c>
      <c r="G1000" s="2">
        <f t="shared" si="22"/>
        <v>9681.3527800000011</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5050.74</v>
      </c>
      <c r="D1002" s="1">
        <f>BILANCA!E24</f>
        <v>5050.74</v>
      </c>
      <c r="E1002" s="1">
        <v>0</v>
      </c>
      <c r="F1002" s="1">
        <v>0</v>
      </c>
      <c r="G1002" s="2">
        <f t="shared" si="22"/>
        <v>287.89217999999994</v>
      </c>
      <c r="H1002" s="2">
        <f t="shared" si="19"/>
        <v>0.52000000000043656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7206.52</v>
      </c>
      <c r="D1003" s="1">
        <f>BILANCA!E25</f>
        <v>7206.52</v>
      </c>
      <c r="E1003" s="1">
        <v>0</v>
      </c>
      <c r="F1003" s="1">
        <v>0</v>
      </c>
      <c r="G1003" s="2">
        <f t="shared" si="22"/>
        <v>432.39120000000003</v>
      </c>
      <c r="H1003" s="2">
        <f t="shared" si="19"/>
        <v>0.95999999999912689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373321.85</v>
      </c>
      <c r="D1004" s="1">
        <f>BILANCA!E26</f>
        <v>379898.44</v>
      </c>
      <c r="E1004" s="1">
        <v>0</v>
      </c>
      <c r="F1004" s="1">
        <v>0</v>
      </c>
      <c r="G1004" s="2">
        <f t="shared" si="22"/>
        <v>23795.493330000001</v>
      </c>
      <c r="H1004" s="2">
        <f t="shared" si="19"/>
        <v>0.59000000002561137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767369.18</v>
      </c>
      <c r="D1006" s="1">
        <f>BILANCA!E28</f>
        <v>790603.86</v>
      </c>
      <c r="E1006" s="1">
        <v>0</v>
      </c>
      <c r="F1006" s="1">
        <v>0</v>
      </c>
      <c r="G1006" s="2">
        <f t="shared" si="22"/>
        <v>54017.268700000001</v>
      </c>
      <c r="H1006" s="2">
        <f t="shared" si="19"/>
        <v>0.32000000006519258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10579.5</v>
      </c>
      <c r="D1008" s="1">
        <f>BILANCA!E30</f>
        <v>10579.5</v>
      </c>
      <c r="E1008" s="1">
        <v>0</v>
      </c>
      <c r="F1008" s="1">
        <v>0</v>
      </c>
      <c r="G1008" s="2">
        <f t="shared" si="22"/>
        <v>793.46250000000009</v>
      </c>
      <c r="H1008" s="2">
        <f t="shared" si="19"/>
        <v>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10579.5</v>
      </c>
      <c r="D1012" s="1">
        <f>BILANCA!E34</f>
        <v>10579.5</v>
      </c>
      <c r="E1012" s="1">
        <v>0</v>
      </c>
      <c r="F1012" s="1">
        <v>0</v>
      </c>
      <c r="G1012" s="2">
        <f t="shared" si="22"/>
        <v>920.41650000000004</v>
      </c>
      <c r="H1012" s="2">
        <f t="shared" si="19"/>
        <v>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225938.38</v>
      </c>
      <c r="D1013" s="1">
        <f>BILANCA!E35</f>
        <v>259887.49999999997</v>
      </c>
      <c r="E1013" s="1">
        <v>0</v>
      </c>
      <c r="F1013" s="1">
        <v>0</v>
      </c>
      <c r="G1013" s="2">
        <f t="shared" si="22"/>
        <v>22371.401399999999</v>
      </c>
      <c r="H1013" s="2">
        <f t="shared" si="19"/>
        <v>0.88000000003376044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229753.28</v>
      </c>
      <c r="D1014" s="1">
        <f>BILANCA!E36</f>
        <v>272211.21999999997</v>
      </c>
      <c r="E1014" s="1">
        <v>0</v>
      </c>
      <c r="F1014" s="1">
        <v>0</v>
      </c>
      <c r="G1014" s="2">
        <f t="shared" si="22"/>
        <v>23999.447319999999</v>
      </c>
      <c r="H1014" s="2">
        <f t="shared" si="19"/>
        <v>0.49999999997089617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3814.9</v>
      </c>
      <c r="D1018" s="1">
        <f>BILANCA!E40</f>
        <v>12323.72</v>
      </c>
      <c r="E1018" s="1">
        <v>0</v>
      </c>
      <c r="F1018" s="1">
        <v>0</v>
      </c>
      <c r="G1018" s="2">
        <f t="shared" si="22"/>
        <v>996.18190000000004</v>
      </c>
      <c r="H1018" s="2">
        <f t="shared" si="19"/>
        <v>0.38000000000056389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44673.52</v>
      </c>
      <c r="D1032" s="1">
        <f>BILANCA!E54</f>
        <v>46301.89</v>
      </c>
      <c r="E1032" s="1">
        <v>0</v>
      </c>
      <c r="F1032" s="1">
        <v>0</v>
      </c>
      <c r="G1032" s="2">
        <f t="shared" si="22"/>
        <v>6726.5877</v>
      </c>
      <c r="H1032" s="2">
        <f t="shared" si="19"/>
        <v>0.5900000000037835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44673.52</v>
      </c>
      <c r="D1033" s="1">
        <f>BILANCA!E55</f>
        <v>46301.89</v>
      </c>
      <c r="E1033" s="1">
        <v>0</v>
      </c>
      <c r="F1033" s="1">
        <v>0</v>
      </c>
      <c r="G1033" s="2">
        <f t="shared" si="22"/>
        <v>6863.8649999999998</v>
      </c>
      <c r="H1033" s="2">
        <f t="shared" si="19"/>
        <v>0.5900000000037835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459290.65</v>
      </c>
      <c r="D1046" s="1">
        <f>BILANCA!E68</f>
        <v>423687.94</v>
      </c>
      <c r="E1046" s="1">
        <v>0</v>
      </c>
      <c r="F1046" s="1">
        <v>0</v>
      </c>
      <c r="G1046" s="2">
        <f t="shared" si="22"/>
        <v>82319.99139000001</v>
      </c>
      <c r="H1046" s="2">
        <f t="shared" si="19"/>
        <v>0.40999999997438863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238126.19999999998</v>
      </c>
      <c r="D1047" s="1">
        <f>BILANCA!E69</f>
        <v>155702.5</v>
      </c>
      <c r="E1047" s="1">
        <v>0</v>
      </c>
      <c r="F1047" s="1">
        <v>0</v>
      </c>
      <c r="G1047" s="2">
        <f t="shared" si="22"/>
        <v>35169.996800000001</v>
      </c>
      <c r="H1047" s="2">
        <f t="shared" si="19"/>
        <v>0.6999999999825377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238106.27</v>
      </c>
      <c r="D1048" s="1">
        <f>BILANCA!E70</f>
        <v>155175.07</v>
      </c>
      <c r="E1048" s="1">
        <v>0</v>
      </c>
      <c r="F1048" s="1">
        <v>0</v>
      </c>
      <c r="G1048" s="2">
        <f t="shared" si="22"/>
        <v>35649.666649999999</v>
      </c>
      <c r="H1048" s="2">
        <f t="shared" si="19"/>
        <v>0.33999999999650754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238106.27</v>
      </c>
      <c r="D1050" s="1">
        <f>BILANCA!E72</f>
        <v>154810.35</v>
      </c>
      <c r="E1050" s="1">
        <v>0</v>
      </c>
      <c r="F1050" s="1">
        <v>0</v>
      </c>
      <c r="G1050" s="2">
        <f t="shared" si="22"/>
        <v>36697.706990000006</v>
      </c>
      <c r="H1050" s="2">
        <f t="shared" si="19"/>
        <v>0.61999999999534339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364.72</v>
      </c>
      <c r="E1052" s="1">
        <v>0</v>
      </c>
      <c r="F1052" s="1">
        <v>0</v>
      </c>
      <c r="G1052" s="2">
        <f t="shared" si="22"/>
        <v>50.331360000000011</v>
      </c>
      <c r="H1052" s="2">
        <f t="shared" si="19"/>
        <v>0.27999999999997272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19.93</v>
      </c>
      <c r="D1054" s="1">
        <f>BILANCA!E76</f>
        <v>527.42999999999995</v>
      </c>
      <c r="E1054" s="1">
        <v>0</v>
      </c>
      <c r="F1054" s="1">
        <v>0</v>
      </c>
      <c r="G1054" s="2">
        <f t="shared" si="22"/>
        <v>76.310089999999988</v>
      </c>
      <c r="H1054" s="2">
        <f t="shared" si="19"/>
        <v>0.49999999999995026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24194.73</v>
      </c>
      <c r="D1056" s="1">
        <f>BILANCA!E78</f>
        <v>25383.07</v>
      </c>
      <c r="E1056" s="1">
        <v>0</v>
      </c>
      <c r="F1056" s="1">
        <v>0</v>
      </c>
      <c r="G1056" s="2">
        <f t="shared" si="22"/>
        <v>5472.1435099999999</v>
      </c>
      <c r="H1056" s="2">
        <f t="shared" si="19"/>
        <v>0.34000000000014552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24194.73</v>
      </c>
      <c r="D1064" s="1">
        <f>BILANCA!E86</f>
        <v>25383.07</v>
      </c>
      <c r="E1064" s="1">
        <v>0</v>
      </c>
      <c r="F1064" s="1">
        <v>0</v>
      </c>
      <c r="G1064" s="2">
        <f t="shared" si="22"/>
        <v>6071.8304700000008</v>
      </c>
      <c r="H1064" s="2">
        <f t="shared" si="19"/>
        <v>0.34000000000014552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13052.51</v>
      </c>
      <c r="D1124" s="1">
        <f>BILANCA!E146</f>
        <v>21845.41</v>
      </c>
      <c r="E1124" s="1">
        <v>0</v>
      </c>
      <c r="F1124" s="1">
        <v>0</v>
      </c>
      <c r="G1124" s="2">
        <f t="shared" si="22"/>
        <v>8000.8095299999995</v>
      </c>
      <c r="H1124" s="2">
        <f t="shared" si="23"/>
        <v>0.8999999999996362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9594.6</v>
      </c>
      <c r="D1137" s="1">
        <f>BILANCA!E159</f>
        <v>14436.77</v>
      </c>
      <c r="E1137" s="1">
        <v>0</v>
      </c>
      <c r="F1137" s="1">
        <v>0</v>
      </c>
      <c r="G1137" s="2">
        <f t="shared" si="22"/>
        <v>5924.0935600000003</v>
      </c>
      <c r="H1137" s="2">
        <f t="shared" si="23"/>
        <v>0.62999999999919964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3457.91</v>
      </c>
      <c r="D1138" s="1">
        <f>BILANCA!E160</f>
        <v>7408.64</v>
      </c>
      <c r="E1138" s="1">
        <v>0</v>
      </c>
      <c r="F1138" s="1">
        <v>0</v>
      </c>
      <c r="G1138" s="2">
        <f t="shared" si="22"/>
        <v>2832.65445</v>
      </c>
      <c r="H1138" s="2">
        <f t="shared" si="23"/>
        <v>0.4499999999998181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183917.21</v>
      </c>
      <c r="D1148" s="1">
        <f>BILANCA!E170</f>
        <v>220756.96</v>
      </c>
      <c r="E1148" s="1">
        <v>0</v>
      </c>
      <c r="F1148" s="1">
        <v>0</v>
      </c>
      <c r="G1148" s="2">
        <f t="shared" si="22"/>
        <v>103196.13644999999</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183917.21</v>
      </c>
      <c r="D1151" s="1">
        <f>BILANCA!E173</f>
        <v>220756.96</v>
      </c>
      <c r="E1151" s="1">
        <v>0</v>
      </c>
      <c r="F1151" s="1">
        <v>0</v>
      </c>
      <c r="G1151" s="2">
        <f t="shared" si="22"/>
        <v>105072.42984</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2178424.59</v>
      </c>
      <c r="D1152" s="1">
        <f>BILANCA!E175</f>
        <v>2151489.2199999997</v>
      </c>
      <c r="E1152" s="1">
        <v>0</v>
      </c>
      <c r="F1152" s="1">
        <v>0</v>
      </c>
      <c r="G1152" s="2">
        <f t="shared" si="22"/>
        <v>1095357.11207</v>
      </c>
      <c r="H1152" s="2">
        <f t="shared" si="23"/>
        <v>0.62999999988824129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268692.06000000006</v>
      </c>
      <c r="D1153" s="1">
        <f>BILANCA!E176</f>
        <v>271690.33</v>
      </c>
      <c r="E1153" s="1">
        <v>0</v>
      </c>
      <c r="F1153" s="1">
        <v>0</v>
      </c>
      <c r="G1153" s="2">
        <f t="shared" si="22"/>
        <v>138052.36240000001</v>
      </c>
      <c r="H1153" s="2">
        <f t="shared" si="23"/>
        <v>0.3900000000721775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243055.88000000003</v>
      </c>
      <c r="D1154" s="1">
        <f>BILANCA!E177</f>
        <v>266430.76</v>
      </c>
      <c r="E1154" s="1">
        <v>0</v>
      </c>
      <c r="F1154" s="1">
        <v>0</v>
      </c>
      <c r="G1154" s="2">
        <f t="shared" si="22"/>
        <v>132681.87540000002</v>
      </c>
      <c r="H1154" s="2">
        <f t="shared" si="23"/>
        <v>0.35999999995692633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177223.6</v>
      </c>
      <c r="D1155" s="1">
        <f>BILANCA!E178</f>
        <v>218448.2</v>
      </c>
      <c r="E1155" s="1">
        <v>0</v>
      </c>
      <c r="F1155" s="1">
        <v>0</v>
      </c>
      <c r="G1155" s="2">
        <f t="shared" si="22"/>
        <v>105628.64</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26163.61</v>
      </c>
      <c r="D1156" s="1">
        <f>BILANCA!E179</f>
        <v>20838.27</v>
      </c>
      <c r="E1156" s="1">
        <v>0</v>
      </c>
      <c r="F1156" s="1">
        <v>0</v>
      </c>
      <c r="G1156" s="2">
        <f t="shared" si="22"/>
        <v>11736.345949999999</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190.04</v>
      </c>
      <c r="D1157" s="1">
        <f>BILANCA!E180</f>
        <v>1094.25</v>
      </c>
      <c r="E1157" s="1">
        <v>0</v>
      </c>
      <c r="F1157" s="1">
        <v>0</v>
      </c>
      <c r="G1157" s="2">
        <f t="shared" si="22"/>
        <v>413.86595999999997</v>
      </c>
      <c r="H1157" s="2">
        <f t="shared" si="23"/>
        <v>0.28999999999999204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190.04</v>
      </c>
      <c r="D1160" s="1">
        <f>BILANCA!E183</f>
        <v>1094.25</v>
      </c>
      <c r="E1160" s="1">
        <v>0</v>
      </c>
      <c r="F1160" s="1">
        <v>0</v>
      </c>
      <c r="G1160" s="2">
        <f t="shared" si="22"/>
        <v>421.00157999999999</v>
      </c>
      <c r="H1160" s="2">
        <f t="shared" si="23"/>
        <v>0.28999999999999204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14996.76</v>
      </c>
      <c r="D1163" s="1">
        <f>BILANCA!E186</f>
        <v>0</v>
      </c>
      <c r="E1163" s="1">
        <v>0</v>
      </c>
      <c r="F1163" s="1">
        <v>0</v>
      </c>
      <c r="G1163" s="2">
        <f t="shared" si="22"/>
        <v>2699.4168</v>
      </c>
      <c r="H1163" s="2">
        <f t="shared" si="23"/>
        <v>0.23999999999978172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24481.87</v>
      </c>
      <c r="D1165" s="1">
        <f>BILANCA!E188</f>
        <v>26050.04</v>
      </c>
      <c r="E1165" s="1">
        <v>0</v>
      </c>
      <c r="F1165" s="1">
        <v>0</v>
      </c>
      <c r="G1165" s="2">
        <f t="shared" si="22"/>
        <v>13937.9149</v>
      </c>
      <c r="H1165" s="2">
        <f t="shared" si="23"/>
        <v>0.17000000000189175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25636.18</v>
      </c>
      <c r="D1166" s="1">
        <f>BILANCA!E189</f>
        <v>5259.57</v>
      </c>
      <c r="E1166" s="1">
        <v>0</v>
      </c>
      <c r="F1166" s="1">
        <v>0</v>
      </c>
      <c r="G1166" s="2">
        <f t="shared" si="22"/>
        <v>6616.4235599999993</v>
      </c>
      <c r="H1166" s="2">
        <f t="shared" si="23"/>
        <v>0.61000000000058208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1909732.53</v>
      </c>
      <c r="D1214" s="1">
        <f>BILANCA!E237</f>
        <v>1879798.89</v>
      </c>
      <c r="E1214" s="1">
        <v>0</v>
      </c>
      <c r="F1214" s="1">
        <v>0</v>
      </c>
      <c r="G1214" s="2">
        <f t="shared" si="22"/>
        <v>1309615.30161</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1719133.94</v>
      </c>
      <c r="D1215" s="1">
        <f>BILANCA!E238</f>
        <v>1727801.28</v>
      </c>
      <c r="E1215" s="1">
        <v>0</v>
      </c>
      <c r="F1215" s="1">
        <v>0</v>
      </c>
      <c r="G1215" s="2">
        <f t="shared" si="22"/>
        <v>1200538.868</v>
      </c>
      <c r="H1215" s="2">
        <f t="shared" si="23"/>
        <v>0.34000000008381903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1719347.16</v>
      </c>
      <c r="D1216" s="1">
        <f>BILANCA!E239</f>
        <v>1728014.5</v>
      </c>
      <c r="E1216" s="1">
        <v>0</v>
      </c>
      <c r="F1216" s="1">
        <v>0</v>
      </c>
      <c r="G1216" s="2">
        <f t="shared" si="22"/>
        <v>1205862.6452800001</v>
      </c>
      <c r="H1216" s="2">
        <f t="shared" si="23"/>
        <v>0.65999999991618097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1689905.94</v>
      </c>
      <c r="D1217" s="1">
        <f>BILANCA!E240</f>
        <v>1692669.54</v>
      </c>
      <c r="E1217" s="1">
        <v>0</v>
      </c>
      <c r="F1217" s="1">
        <v>0</v>
      </c>
      <c r="G1217" s="2">
        <f t="shared" si="22"/>
        <v>1187607.3346800001</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29441.22</v>
      </c>
      <c r="D1218" s="1">
        <f>BILANCA!E241</f>
        <v>35344.959999999999</v>
      </c>
      <c r="E1218" s="1">
        <v>0</v>
      </c>
      <c r="F1218" s="1">
        <v>0</v>
      </c>
      <c r="G1218" s="2">
        <f t="shared" si="22"/>
        <v>23530.817900000002</v>
      </c>
      <c r="H1218" s="2">
        <f t="shared" si="23"/>
        <v>0.26000000000203727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213.22</v>
      </c>
      <c r="D1219" s="1">
        <f>BILANCA!E242</f>
        <v>213.22</v>
      </c>
      <c r="E1219" s="1">
        <v>0</v>
      </c>
      <c r="F1219" s="1">
        <v>0</v>
      </c>
      <c r="G1219" s="2">
        <f t="shared" si="22"/>
        <v>150.95975999999999</v>
      </c>
      <c r="H1219" s="2">
        <f t="shared" si="23"/>
        <v>0.43999999999999773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213.22</v>
      </c>
      <c r="D1220" s="1">
        <f>BILANCA!E243</f>
        <v>213.22</v>
      </c>
      <c r="E1220" s="1">
        <v>0</v>
      </c>
      <c r="F1220" s="1">
        <v>0</v>
      </c>
      <c r="G1220" s="2">
        <f t="shared" si="22"/>
        <v>151.59941999999998</v>
      </c>
      <c r="H1220" s="2">
        <f t="shared" si="23"/>
        <v>0.43999999999999773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177546.08</v>
      </c>
      <c r="D1222" s="1">
        <f>BILANCA!E245</f>
        <v>130152.20000000001</v>
      </c>
      <c r="E1222" s="1">
        <v>0</v>
      </c>
      <c r="F1222" s="1">
        <v>0</v>
      </c>
      <c r="G1222" s="2">
        <f t="shared" si="22"/>
        <v>104646.26472000001</v>
      </c>
      <c r="H1222" s="2">
        <f t="shared" si="23"/>
        <v>0.27999999999883585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224112.06</v>
      </c>
      <c r="D1223" s="1">
        <f>BILANCA!E246</f>
        <v>232386.54</v>
      </c>
      <c r="E1223" s="1">
        <v>0</v>
      </c>
      <c r="F1223" s="1">
        <v>0</v>
      </c>
      <c r="G1223" s="2">
        <f t="shared" si="22"/>
        <v>165332.43359999999</v>
      </c>
      <c r="H1223" s="2">
        <f t="shared" si="23"/>
        <v>0.51999999998952262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224112.06</v>
      </c>
      <c r="D1224" s="1">
        <f>BILANCA!E247</f>
        <v>232386.54</v>
      </c>
      <c r="E1224" s="1">
        <v>0</v>
      </c>
      <c r="F1224" s="1">
        <v>0</v>
      </c>
      <c r="G1224" s="2">
        <f t="shared" si="22"/>
        <v>166021.31873999999</v>
      </c>
      <c r="H1224" s="2">
        <f t="shared" si="23"/>
        <v>0.51999999998952262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46565.98</v>
      </c>
      <c r="D1227" s="1">
        <f>BILANCA!E250</f>
        <v>102234.34</v>
      </c>
      <c r="E1227" s="1">
        <v>0</v>
      </c>
      <c r="F1227" s="1">
        <v>0</v>
      </c>
      <c r="G1227" s="2">
        <f t="shared" si="22"/>
        <v>61252.457039999994</v>
      </c>
      <c r="H1227" s="2">
        <f t="shared" si="23"/>
        <v>0.35999999999330612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46565.98</v>
      </c>
      <c r="D1229" s="1">
        <f>BILANCA!E252</f>
        <v>102234.34</v>
      </c>
      <c r="E1229" s="1">
        <v>0</v>
      </c>
      <c r="F1229" s="1">
        <v>0</v>
      </c>
      <c r="G1229" s="2">
        <f t="shared" si="22"/>
        <v>61754.526360000003</v>
      </c>
      <c r="H1229" s="2">
        <f t="shared" si="23"/>
        <v>0.35999999999330612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13052.51</v>
      </c>
      <c r="D1232" s="1">
        <f>BILANCA!E255</f>
        <v>21845.41</v>
      </c>
      <c r="E1232" s="1">
        <v>0</v>
      </c>
      <c r="F1232" s="1">
        <v>0</v>
      </c>
      <c r="G1232" s="2">
        <f t="shared" si="22"/>
        <v>14129.089169999999</v>
      </c>
      <c r="H1232" s="2">
        <f t="shared" si="23"/>
        <v>0.8999999999996362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75020.05</v>
      </c>
      <c r="D1236" s="1">
        <f>BILANCA!E259</f>
        <v>75020.05</v>
      </c>
      <c r="E1236" s="1">
        <v>0</v>
      </c>
      <c r="F1236" s="1">
        <v>0</v>
      </c>
      <c r="G1236" s="2">
        <f t="shared" si="22"/>
        <v>56940.217950000006</v>
      </c>
      <c r="H1236" s="2">
        <f t="shared" si="23"/>
        <v>0.10000000000582077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75020.05</v>
      </c>
      <c r="D1237" s="1">
        <f>BILANCA!E260</f>
        <v>75020.05</v>
      </c>
      <c r="E1237" s="1">
        <v>0</v>
      </c>
      <c r="F1237" s="1">
        <v>0</v>
      </c>
      <c r="G1237" s="2">
        <f t="shared" si="22"/>
        <v>57165.278100000003</v>
      </c>
      <c r="H1237" s="2">
        <f t="shared" si="23"/>
        <v>0.10000000000582077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6207.6</v>
      </c>
      <c r="D1240" s="1">
        <f>BILANCA!E264</f>
        <v>0</v>
      </c>
      <c r="E1240" s="1">
        <v>0</v>
      </c>
      <c r="F1240" s="1">
        <v>0</v>
      </c>
      <c r="G1240" s="2">
        <f t="shared" si="22"/>
        <v>1595.3532000000002</v>
      </c>
      <c r="H1240" s="2">
        <f t="shared" si="23"/>
        <v>0.3999999999996362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6844.91</v>
      </c>
      <c r="D1241" s="1">
        <f>BILANCA!E265</f>
        <v>21845.41</v>
      </c>
      <c r="E1241" s="1">
        <v>0</v>
      </c>
      <c r="F1241" s="1">
        <v>0</v>
      </c>
      <c r="G1241" s="2">
        <f t="shared" si="22"/>
        <v>13038.218339999999</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24194.73</v>
      </c>
      <c r="D1244" s="1">
        <f>BILANCA!E268</f>
        <v>25329.98</v>
      </c>
      <c r="E1244" s="1">
        <v>0</v>
      </c>
      <c r="F1244" s="1">
        <v>0</v>
      </c>
      <c r="G1244" s="2">
        <f t="shared" si="24"/>
        <v>19537.074090000002</v>
      </c>
      <c r="H1244" s="2">
        <f t="shared" si="23"/>
        <v>0.29000000000087311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53.09</v>
      </c>
      <c r="E1247" s="1">
        <v>0</v>
      </c>
      <c r="F1247" s="1">
        <v>0</v>
      </c>
      <c r="G1247" s="2">
        <f t="shared" si="24"/>
        <v>28.031520000000004</v>
      </c>
      <c r="H1247" s="2">
        <f t="shared" si="23"/>
        <v>9.0000000000003411E-2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33481.69</v>
      </c>
      <c r="D1263" s="1">
        <f>BILANCA!E287</f>
        <v>399.25</v>
      </c>
      <c r="E1263" s="1">
        <v>0</v>
      </c>
      <c r="F1263" s="1">
        <v>0</v>
      </c>
      <c r="G1263" s="2">
        <f t="shared" si="24"/>
        <v>9598.4532000000017</v>
      </c>
      <c r="H1263" s="2">
        <f t="shared" si="23"/>
        <v>0.55999999999767169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209574.19</v>
      </c>
      <c r="D1264" s="1">
        <f>BILANCA!E288</f>
        <v>266031.51</v>
      </c>
      <c r="E1264" s="1">
        <v>0</v>
      </c>
      <c r="F1264" s="1">
        <v>0</v>
      </c>
      <c r="G1264" s="2">
        <f t="shared" si="24"/>
        <v>208400.05601000003</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18484.93</v>
      </c>
      <c r="D1265" s="1">
        <f>BILANCA!E289</f>
        <v>5259.57</v>
      </c>
      <c r="E1265" s="1">
        <v>0</v>
      </c>
      <c r="F1265" s="1">
        <v>0</v>
      </c>
      <c r="G1265" s="2">
        <f t="shared" si="24"/>
        <v>8179.1477399999994</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7151.25</v>
      </c>
      <c r="D1266" s="1">
        <f>BILANCA!E290</f>
        <v>0</v>
      </c>
      <c r="E1266" s="1">
        <v>0</v>
      </c>
      <c r="F1266" s="1">
        <v>0</v>
      </c>
      <c r="G1266" s="2">
        <f t="shared" si="24"/>
        <v>2023.8037499999998</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2241.75</v>
      </c>
      <c r="E1274" s="1">
        <v>0</v>
      </c>
      <c r="F1274" s="1">
        <v>0</v>
      </c>
      <c r="G1274" s="2">
        <f t="shared" si="24"/>
        <v>1304.6985</v>
      </c>
      <c r="H1274" s="2">
        <f t="shared" si="23"/>
        <v>0.25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1349.04</v>
      </c>
      <c r="D1275" s="1">
        <f>BILANCA!E299</f>
        <v>1349.04</v>
      </c>
      <c r="E1275" s="1">
        <v>0</v>
      </c>
      <c r="F1275" s="1">
        <v>0</v>
      </c>
      <c r="G1275" s="2">
        <f t="shared" si="24"/>
        <v>1181.7590399999999</v>
      </c>
      <c r="H1275" s="2">
        <f t="shared" si="23"/>
        <v>7.999999999992724E-2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7448.84</v>
      </c>
      <c r="D1278" s="1">
        <f>BILANCA!E302</f>
        <v>2280.37</v>
      </c>
      <c r="E1278" s="1">
        <v>0</v>
      </c>
      <c r="F1278" s="1">
        <v>0</v>
      </c>
      <c r="G1278" s="2">
        <f t="shared" si="24"/>
        <v>3542.8260999999998</v>
      </c>
      <c r="H1278" s="2">
        <f t="shared" si="23"/>
        <v>0.52999999999974534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2538441.89</v>
      </c>
      <c r="D1408" s="1">
        <f>'RAS-funkcijski'!E114</f>
        <v>3141982.8200000003</v>
      </c>
      <c r="E1408" s="1">
        <v>0</v>
      </c>
      <c r="F1408" s="1">
        <v>0</v>
      </c>
      <c r="G1408" s="2">
        <f t="shared" si="24"/>
        <v>970464.82830000017</v>
      </c>
      <c r="H1408" s="2">
        <f t="shared" si="27"/>
        <v>0.28999999957159162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2398947</v>
      </c>
      <c r="D1409" s="1">
        <f>'RAS-funkcijski'!E115</f>
        <v>3001173.14</v>
      </c>
      <c r="E1409" s="1">
        <v>0</v>
      </c>
      <c r="F1409" s="1">
        <v>0</v>
      </c>
      <c r="G1409" s="2">
        <f t="shared" si="24"/>
        <v>932543.55408000015</v>
      </c>
      <c r="H1409" s="2">
        <f t="shared" si="27"/>
        <v>0.14000000013038516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2398947</v>
      </c>
      <c r="D1411" s="1">
        <f>'RAS-funkcijski'!E117</f>
        <v>3001173.14</v>
      </c>
      <c r="E1411" s="1">
        <v>0</v>
      </c>
      <c r="F1411" s="1">
        <v>0</v>
      </c>
      <c r="G1411" s="2">
        <f t="shared" si="24"/>
        <v>949346.14064000011</v>
      </c>
      <c r="H1411" s="2">
        <f t="shared" si="27"/>
        <v>0.14000000013038516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139494.89000000001</v>
      </c>
      <c r="D1420" s="1">
        <f>'RAS-funkcijski'!E126</f>
        <v>140809.68</v>
      </c>
      <c r="E1420" s="1">
        <v>0</v>
      </c>
      <c r="F1420" s="1">
        <v>0</v>
      </c>
      <c r="G1420" s="2">
        <f t="shared" si="24"/>
        <v>51375.938500000004</v>
      </c>
      <c r="H1420" s="2">
        <f t="shared" si="27"/>
        <v>0.42999999999301508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2538441.89</v>
      </c>
      <c r="D1435" s="13">
        <f>'RAS-funkcijski'!E141</f>
        <v>3141982.8200000003</v>
      </c>
      <c r="E1435" s="13">
        <v>0</v>
      </c>
      <c r="F1435" s="13">
        <v>0</v>
      </c>
      <c r="G1435" s="14">
        <f t="shared" si="24"/>
        <v>1208669.8316100002</v>
      </c>
      <c r="H1435" s="14">
        <f t="shared" si="27"/>
        <v>0.28999999957159162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4331.25</v>
      </c>
      <c r="D1436" s="6">
        <f>'P-VRIO'!E5</f>
        <v>0</v>
      </c>
      <c r="E1436" s="6">
        <v>0</v>
      </c>
      <c r="F1436" s="6">
        <v>0</v>
      </c>
      <c r="G1436" s="7">
        <f t="shared" si="24"/>
        <v>4.3312499999999998</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4331.25</v>
      </c>
      <c r="D1453" s="1">
        <f>'P-VRIO'!E22</f>
        <v>0</v>
      </c>
      <c r="E1453" s="1">
        <v>0</v>
      </c>
      <c r="F1453" s="1">
        <v>0</v>
      </c>
      <c r="G1453" s="2">
        <f t="shared" si="24"/>
        <v>77.962499999999991</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4331.25</v>
      </c>
      <c r="D1454" s="1">
        <f>'P-VRIO'!E23</f>
        <v>0</v>
      </c>
      <c r="E1454" s="1">
        <v>0</v>
      </c>
      <c r="F1454" s="1">
        <v>0</v>
      </c>
      <c r="G1454" s="2">
        <f t="shared" si="24"/>
        <v>82.293750000000003</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4331.25</v>
      </c>
      <c r="D1456" s="1">
        <f>'P-VRIO'!E25</f>
        <v>0</v>
      </c>
      <c r="E1456" s="1">
        <v>0</v>
      </c>
      <c r="F1456" s="1">
        <v>0</v>
      </c>
      <c r="G1456" s="2">
        <f t="shared" si="24"/>
        <v>90.956250000000011</v>
      </c>
      <c r="H1456" s="2">
        <f t="shared" si="27"/>
        <v>0.25</v>
      </c>
      <c r="I1456" s="10">
        <f t="shared" si="30"/>
        <v>22.739062500000003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268692.06</v>
      </c>
      <c r="D1480" s="6"/>
      <c r="E1480" s="6">
        <v>0</v>
      </c>
      <c r="F1480" s="6">
        <v>0</v>
      </c>
      <c r="G1480" s="7">
        <f t="shared" ref="G1480:G1580" si="34">B1480/1000*C1480</f>
        <v>268.69206000000003</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3147924.59</v>
      </c>
      <c r="D1481" s="1">
        <v>0</v>
      </c>
      <c r="E1481" s="1">
        <v>0</v>
      </c>
      <c r="F1481" s="1">
        <v>0</v>
      </c>
      <c r="G1481" s="2">
        <f t="shared" si="34"/>
        <v>6295.8491800000002</v>
      </c>
      <c r="H1481" s="2">
        <f t="shared" si="35"/>
        <v>0.41000000014901161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3092017.33</v>
      </c>
      <c r="D1483" s="1">
        <v>0</v>
      </c>
      <c r="E1483" s="1">
        <v>0</v>
      </c>
      <c r="F1483" s="1">
        <v>0</v>
      </c>
      <c r="G1483" s="2">
        <f t="shared" si="34"/>
        <v>12368.069320000001</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2634018.79</v>
      </c>
      <c r="D1484" s="1">
        <v>0</v>
      </c>
      <c r="E1484" s="1">
        <v>0</v>
      </c>
      <c r="F1484" s="1">
        <v>0</v>
      </c>
      <c r="G1484" s="2">
        <f t="shared" si="34"/>
        <v>13170.09395</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408538.38</v>
      </c>
      <c r="D1485" s="1">
        <v>0</v>
      </c>
      <c r="E1485" s="1">
        <v>0</v>
      </c>
      <c r="F1485" s="1">
        <v>0</v>
      </c>
      <c r="G1485" s="2">
        <f t="shared" si="34"/>
        <v>2451.2302800000002</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4850.6899999999996</v>
      </c>
      <c r="D1486" s="1">
        <v>0</v>
      </c>
      <c r="E1486" s="1">
        <v>0</v>
      </c>
      <c r="F1486" s="1">
        <v>0</v>
      </c>
      <c r="G1486" s="2">
        <f t="shared" si="34"/>
        <v>33.954830000000001</v>
      </c>
      <c r="H1486" s="2">
        <f t="shared" si="35"/>
        <v>0.31000000000040018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34276.85</v>
      </c>
      <c r="D1489" s="1">
        <v>0</v>
      </c>
      <c r="E1489" s="1">
        <v>0</v>
      </c>
      <c r="F1489" s="1">
        <v>0</v>
      </c>
      <c r="G1489" s="2">
        <f t="shared" si="34"/>
        <v>342.76850000000002</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10332.620000000001</v>
      </c>
      <c r="D1491" s="1">
        <v>0</v>
      </c>
      <c r="E1491" s="1">
        <v>0</v>
      </c>
      <c r="F1491" s="1">
        <v>0</v>
      </c>
      <c r="G1491" s="2">
        <f t="shared" si="34"/>
        <v>123.99144000000001</v>
      </c>
      <c r="H1491" s="2">
        <f t="shared" si="35"/>
        <v>0.37999999999919964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55907.26</v>
      </c>
      <c r="D1492" s="1">
        <v>0</v>
      </c>
      <c r="E1492" s="1">
        <v>0</v>
      </c>
      <c r="F1492" s="1">
        <v>0</v>
      </c>
      <c r="G1492" s="2">
        <f t="shared" si="34"/>
        <v>726.79438000000005</v>
      </c>
      <c r="H1492" s="2">
        <f t="shared" si="35"/>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3144926.3200000003</v>
      </c>
      <c r="D1499" s="1">
        <v>0</v>
      </c>
      <c r="E1499" s="1">
        <v>0</v>
      </c>
      <c r="F1499" s="1">
        <v>0</v>
      </c>
      <c r="G1499" s="2">
        <f t="shared" si="34"/>
        <v>62898.52640000001</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3068642.45</v>
      </c>
      <c r="D1501" s="1">
        <v>0</v>
      </c>
      <c r="E1501" s="1">
        <v>0</v>
      </c>
      <c r="F1501" s="1">
        <v>0</v>
      </c>
      <c r="G1501" s="2">
        <f t="shared" si="34"/>
        <v>67510.133900000001</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2592794.19</v>
      </c>
      <c r="D1502" s="1">
        <v>0</v>
      </c>
      <c r="E1502" s="1">
        <v>0</v>
      </c>
      <c r="F1502" s="1">
        <v>0</v>
      </c>
      <c r="G1502" s="2">
        <f t="shared" si="34"/>
        <v>59634.266369999998</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413863.72</v>
      </c>
      <c r="D1503" s="1">
        <v>0</v>
      </c>
      <c r="E1503" s="1">
        <v>0</v>
      </c>
      <c r="F1503" s="1">
        <v>0</v>
      </c>
      <c r="G1503" s="2">
        <f t="shared" si="34"/>
        <v>9932.7292799999996</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3946.48</v>
      </c>
      <c r="D1504" s="1">
        <v>0</v>
      </c>
      <c r="E1504" s="1">
        <v>0</v>
      </c>
      <c r="F1504" s="1">
        <v>0</v>
      </c>
      <c r="G1504" s="2">
        <f t="shared" si="34"/>
        <v>98.662000000000006</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49273.61</v>
      </c>
      <c r="D1507" s="1">
        <v>0</v>
      </c>
      <c r="E1507" s="1">
        <v>0</v>
      </c>
      <c r="F1507" s="1">
        <v>0</v>
      </c>
      <c r="G1507" s="2">
        <f t="shared" si="34"/>
        <v>1379.6610800000001</v>
      </c>
      <c r="H1507" s="2">
        <f t="shared" si="35"/>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8764.4500000000007</v>
      </c>
      <c r="D1509" s="1">
        <v>0</v>
      </c>
      <c r="E1509" s="1">
        <v>0</v>
      </c>
      <c r="F1509" s="1">
        <v>0</v>
      </c>
      <c r="G1509" s="2">
        <f t="shared" si="34"/>
        <v>262.93350000000004</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76283.87</v>
      </c>
      <c r="D1510" s="1">
        <v>0</v>
      </c>
      <c r="E1510" s="1">
        <v>0</v>
      </c>
      <c r="F1510" s="1">
        <v>0</v>
      </c>
      <c r="G1510" s="2">
        <f t="shared" si="34"/>
        <v>2364.79997</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271690.32999999961</v>
      </c>
      <c r="D1517" s="1">
        <v>0</v>
      </c>
      <c r="E1517" s="1">
        <v>0</v>
      </c>
      <c r="F1517" s="1">
        <v>0</v>
      </c>
      <c r="G1517" s="2">
        <f t="shared" si="34"/>
        <v>10324.232539999985</v>
      </c>
      <c r="H1517" s="2">
        <f t="shared" si="35"/>
        <v>0.32999999960884452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5658.82</v>
      </c>
      <c r="D1518" s="1">
        <v>0</v>
      </c>
      <c r="E1518" s="1">
        <v>0</v>
      </c>
      <c r="F1518" s="1">
        <v>0</v>
      </c>
      <c r="G1518" s="2">
        <f t="shared" si="34"/>
        <v>220.69397999999998</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399.25</v>
      </c>
      <c r="D1524" s="1">
        <v>0</v>
      </c>
      <c r="E1524" s="1">
        <v>0</v>
      </c>
      <c r="F1524" s="1">
        <v>0</v>
      </c>
      <c r="G1524" s="2">
        <f t="shared" si="34"/>
        <v>17.966249999999999</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399.25</v>
      </c>
      <c r="D1530" s="1">
        <v>0</v>
      </c>
      <c r="E1530" s="1">
        <v>0</v>
      </c>
      <c r="F1530" s="1">
        <v>0</v>
      </c>
      <c r="G1530" s="2">
        <f t="shared" si="34"/>
        <v>20.361749999999997</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399.25</v>
      </c>
      <c r="D1531" s="1">
        <v>0</v>
      </c>
      <c r="E1531" s="1">
        <v>0</v>
      </c>
      <c r="F1531" s="1">
        <v>0</v>
      </c>
      <c r="G1531" s="2">
        <f t="shared" si="34"/>
        <v>20.760999999999999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5259.57</v>
      </c>
      <c r="D1565" s="1">
        <v>0</v>
      </c>
      <c r="E1565" s="1">
        <v>0</v>
      </c>
      <c r="F1565" s="1">
        <v>0</v>
      </c>
      <c r="G1565" s="2">
        <f t="shared" si="34"/>
        <v>452.32301999999993</v>
      </c>
      <c r="H1565" s="2">
        <f t="shared" si="35"/>
        <v>0.43000000000029104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5259.57</v>
      </c>
      <c r="D1567" s="1">
        <v>0</v>
      </c>
      <c r="E1567" s="1">
        <v>0</v>
      </c>
      <c r="F1567" s="1">
        <v>0</v>
      </c>
      <c r="G1567" s="2">
        <f t="shared" si="34"/>
        <v>462.84215999999992</v>
      </c>
      <c r="H1567" s="2">
        <f t="shared" si="35"/>
        <v>0.43000000000029104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266031.51</v>
      </c>
      <c r="D1576" s="1">
        <v>0</v>
      </c>
      <c r="E1576" s="1">
        <v>0</v>
      </c>
      <c r="F1576" s="1">
        <v>0</v>
      </c>
      <c r="G1576" s="2">
        <f t="shared" si="34"/>
        <v>25805.056470000003</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2280.37</v>
      </c>
      <c r="D1577" s="1">
        <v>0</v>
      </c>
      <c r="E1577" s="1">
        <v>0</v>
      </c>
      <c r="F1577" s="1">
        <v>0</v>
      </c>
      <c r="G1577" s="2">
        <f t="shared" si="34"/>
        <v>223.47626</v>
      </c>
      <c r="H1577" s="2">
        <f t="shared" si="35"/>
        <v>0.36999999999989086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263751.14</v>
      </c>
      <c r="D1578" s="1">
        <v>0</v>
      </c>
      <c r="E1578" s="1">
        <v>0</v>
      </c>
      <c r="F1578" s="1">
        <v>0</v>
      </c>
      <c r="G1578" s="2">
        <f t="shared" si="34"/>
        <v>26111.362860000001</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15059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2622149.2199999997</v>
      </c>
      <c r="I16" s="170">
        <f>'PR-RAS'!E6</f>
        <v>3094350.04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2438353.9199999999</v>
      </c>
      <c r="I17" s="170">
        <f>'PR-RAS'!E151</f>
        <v>3086075.5599999996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177546.07999999984</v>
      </c>
      <c r="I18" s="170">
        <f>'PR-RAS'!E645</f>
        <v>130152.20000000056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1719133.94</v>
      </c>
      <c r="I20" s="173">
        <f>BILANCA!E7</f>
        <v>1727801.2800000003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459290.65</v>
      </c>
      <c r="I21" s="175">
        <f>BILANCA!E68</f>
        <v>423687.94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268692.06000000006</v>
      </c>
      <c r="I22" s="175">
        <f>BILANCA!E176</f>
        <v>271690.33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1909732.53</v>
      </c>
      <c r="I23" s="177">
        <f>BILANCA!E237</f>
        <v>1879798.89</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2538441.89</v>
      </c>
      <c r="I27" s="175">
        <f>'RAS-funkcijski'!E114</f>
        <v>3141982.8200000003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2538441.89</v>
      </c>
      <c r="I28" s="179">
        <f>'RAS-funkcijski'!E141</f>
        <v>3141982.8200000003</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4331.25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4331.25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268692.06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271690.32999999961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5658.82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266031.51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16" zoomScaleNormal="100" workbookViewId="0">
      <selection activeCell="H292" sqref="H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2622149.2199999997</v>
      </c>
      <c r="E6" s="51">
        <f>E7+E44+E50+E82+E106+E124+E133+E139</f>
        <v>3094350.04</v>
      </c>
      <c r="F6" s="52">
        <f t="shared" ref="F6:F131" si="0">IF(D6&lt;&gt;0,IF(E6/D6&gt;=100,"&gt;&gt;100",E6/D6*100),"-")</f>
        <v>118.00815973394529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1967550.7899999998</v>
      </c>
      <c r="E50" s="51">
        <f>E51+E54+E59+E62+E65+E68+E71+E74+E77</f>
        <v>2448393.77</v>
      </c>
      <c r="F50" s="52">
        <f t="shared" si="0"/>
        <v>124.43865654924213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1926072.0299999998</v>
      </c>
      <c r="E68" s="51">
        <f t="shared" si="15"/>
        <v>2440774.17</v>
      </c>
      <c r="F68" s="52">
        <f t="shared" si="0"/>
        <v>126.72289156288721</v>
      </c>
    </row>
    <row r="69" spans="1:6" ht="12.75" customHeight="1" x14ac:dyDescent="0.2">
      <c r="A69" s="53" t="s">
        <v>183</v>
      </c>
      <c r="B69" s="85" t="s">
        <v>184</v>
      </c>
      <c r="C69" s="50" t="s">
        <v>183</v>
      </c>
      <c r="D69" s="242">
        <v>1892590.15</v>
      </c>
      <c r="E69" s="242">
        <v>2396528.2599999998</v>
      </c>
      <c r="F69" s="52">
        <f t="shared" si="0"/>
        <v>126.62690123374043</v>
      </c>
    </row>
    <row r="70" spans="1:6" ht="24" x14ac:dyDescent="0.2">
      <c r="A70" s="53" t="s">
        <v>185</v>
      </c>
      <c r="B70" s="85" t="s">
        <v>186</v>
      </c>
      <c r="C70" s="50" t="s">
        <v>185</v>
      </c>
      <c r="D70" s="242">
        <v>33481.879999999997</v>
      </c>
      <c r="E70" s="242">
        <v>44245.91</v>
      </c>
      <c r="F70" s="52">
        <f t="shared" si="0"/>
        <v>132.14882198968519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41194.400000000001</v>
      </c>
      <c r="E74" s="51">
        <f t="shared" si="17"/>
        <v>7347.6</v>
      </c>
      <c r="F74" s="52">
        <f t="shared" si="0"/>
        <v>17.836404948245395</v>
      </c>
    </row>
    <row r="75" spans="1:6" ht="12.75" customHeight="1" x14ac:dyDescent="0.2">
      <c r="A75" s="53" t="s">
        <v>195</v>
      </c>
      <c r="B75" s="85" t="s">
        <v>196</v>
      </c>
      <c r="C75" s="50" t="s">
        <v>195</v>
      </c>
      <c r="D75" s="242">
        <v>41194.400000000001</v>
      </c>
      <c r="E75" s="242">
        <v>7347.6</v>
      </c>
      <c r="F75" s="52">
        <f t="shared" si="0"/>
        <v>17.836404948245395</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284.36</v>
      </c>
      <c r="E77" s="51">
        <f t="shared" si="18"/>
        <v>272</v>
      </c>
      <c r="F77" s="52">
        <f t="shared" si="0"/>
        <v>95.653397102264719</v>
      </c>
    </row>
    <row r="78" spans="1:6" ht="12.75" customHeight="1" x14ac:dyDescent="0.2">
      <c r="A78" s="53">
        <v>6391</v>
      </c>
      <c r="B78" s="85" t="s">
        <v>201</v>
      </c>
      <c r="C78" s="50" t="s">
        <v>202</v>
      </c>
      <c r="D78" s="242">
        <v>284.36</v>
      </c>
      <c r="E78" s="242">
        <v>272</v>
      </c>
      <c r="F78" s="52">
        <f t="shared" si="0"/>
        <v>95.653397102264719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1.0900000000000001</v>
      </c>
      <c r="E82" s="51">
        <f t="shared" si="19"/>
        <v>0.78</v>
      </c>
      <c r="F82" s="52">
        <f t="shared" si="0"/>
        <v>71.559633027522935</v>
      </c>
    </row>
    <row r="83" spans="1:6" ht="12.75" customHeight="1" x14ac:dyDescent="0.2">
      <c r="A83" s="53">
        <v>641</v>
      </c>
      <c r="B83" s="85" t="s">
        <v>211</v>
      </c>
      <c r="C83" s="50" t="s">
        <v>212</v>
      </c>
      <c r="D83" s="51">
        <f t="shared" ref="D83:E83" si="20">SUM(D84:D90)</f>
        <v>1.0900000000000001</v>
      </c>
      <c r="E83" s="51">
        <f t="shared" si="20"/>
        <v>0.78</v>
      </c>
      <c r="F83" s="52">
        <f t="shared" si="0"/>
        <v>71.559633027522935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1.0900000000000001</v>
      </c>
      <c r="E85" s="242">
        <v>0.78</v>
      </c>
      <c r="F85" s="52">
        <f t="shared" si="0"/>
        <v>71.559633027522935</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81821.119999999995</v>
      </c>
      <c r="E106" s="51">
        <f t="shared" si="23"/>
        <v>83136.22</v>
      </c>
      <c r="F106" s="52">
        <f t="shared" si="0"/>
        <v>101.60728672499229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81821.119999999995</v>
      </c>
      <c r="E112" s="51">
        <f t="shared" si="25"/>
        <v>83136.22</v>
      </c>
      <c r="F112" s="52">
        <f t="shared" si="0"/>
        <v>101.60728672499229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81821.119999999995</v>
      </c>
      <c r="E117" s="242">
        <v>83136.22</v>
      </c>
      <c r="F117" s="52">
        <f t="shared" si="0"/>
        <v>101.60728672499229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24186.13</v>
      </c>
      <c r="E124" s="51">
        <f t="shared" si="27"/>
        <v>21808.880000000001</v>
      </c>
      <c r="F124" s="52">
        <f t="shared" si="0"/>
        <v>90.171019505807664</v>
      </c>
    </row>
    <row r="125" spans="1:6" ht="12.75" customHeight="1" x14ac:dyDescent="0.2">
      <c r="A125" s="53">
        <v>661</v>
      </c>
      <c r="B125" s="86" t="s">
        <v>295</v>
      </c>
      <c r="C125" s="50" t="s">
        <v>296</v>
      </c>
      <c r="D125" s="51">
        <f t="shared" ref="D125:E125" si="28">SUM(D126:D127)</f>
        <v>16299.18</v>
      </c>
      <c r="E125" s="51">
        <f t="shared" si="28"/>
        <v>15836</v>
      </c>
      <c r="F125" s="52">
        <f t="shared" si="0"/>
        <v>97.158261949374136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16299.18</v>
      </c>
      <c r="E127" s="242">
        <v>15836</v>
      </c>
      <c r="F127" s="52">
        <f t="shared" si="0"/>
        <v>97.158261949374136</v>
      </c>
    </row>
    <row r="128" spans="1:6" ht="24" x14ac:dyDescent="0.2">
      <c r="A128" s="53">
        <v>663</v>
      </c>
      <c r="B128" s="231" t="s">
        <v>301</v>
      </c>
      <c r="C128" s="50" t="s">
        <v>302</v>
      </c>
      <c r="D128" s="51">
        <f t="shared" ref="D128:E128" si="29">SUM(D129:D132)</f>
        <v>7886.95</v>
      </c>
      <c r="E128" s="51">
        <f t="shared" si="29"/>
        <v>5972.88</v>
      </c>
      <c r="F128" s="52">
        <f t="shared" si="0"/>
        <v>75.731176183442273</v>
      </c>
    </row>
    <row r="129" spans="1:6" ht="12.75" customHeight="1" x14ac:dyDescent="0.2">
      <c r="A129" s="53">
        <v>6631</v>
      </c>
      <c r="B129" s="86" t="s">
        <v>303</v>
      </c>
      <c r="C129" s="50" t="s">
        <v>304</v>
      </c>
      <c r="D129" s="242">
        <v>7886.95</v>
      </c>
      <c r="E129" s="242">
        <v>5972.88</v>
      </c>
      <c r="F129" s="52">
        <f t="shared" si="0"/>
        <v>75.731176183442273</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548590.09</v>
      </c>
      <c r="E133" s="51">
        <f t="shared" si="30"/>
        <v>541010.39</v>
      </c>
      <c r="F133" s="52">
        <f t="shared" ref="F133:F223" si="31">IF(D133&lt;&gt;0,IF(E133/D133&gt;=100,"&gt;&gt;100",E133/D133*100),"-")</f>
        <v>98.618330856104237</v>
      </c>
    </row>
    <row r="134" spans="1:6" ht="24" x14ac:dyDescent="0.2">
      <c r="A134" s="53">
        <v>671</v>
      </c>
      <c r="B134" s="232" t="s">
        <v>313</v>
      </c>
      <c r="C134" s="50" t="s">
        <v>314</v>
      </c>
      <c r="D134" s="51">
        <f t="shared" ref="D134:E134" si="32">SUM(D135:D137)</f>
        <v>548590.09</v>
      </c>
      <c r="E134" s="51">
        <f t="shared" si="32"/>
        <v>541010.39</v>
      </c>
      <c r="F134" s="52">
        <f t="shared" si="31"/>
        <v>98.618330856104237</v>
      </c>
    </row>
    <row r="135" spans="1:6" ht="12.75" customHeight="1" x14ac:dyDescent="0.2">
      <c r="A135" s="53">
        <v>6711</v>
      </c>
      <c r="B135" s="85" t="s">
        <v>315</v>
      </c>
      <c r="C135" s="50" t="s">
        <v>316</v>
      </c>
      <c r="D135" s="242">
        <v>528610.72</v>
      </c>
      <c r="E135" s="242">
        <v>539537.79</v>
      </c>
      <c r="F135" s="52">
        <f t="shared" si="31"/>
        <v>102.06712985313655</v>
      </c>
    </row>
    <row r="136" spans="1:6" ht="24" x14ac:dyDescent="0.2">
      <c r="A136" s="53">
        <v>6712</v>
      </c>
      <c r="B136" s="232" t="s">
        <v>317</v>
      </c>
      <c r="C136" s="50" t="s">
        <v>318</v>
      </c>
      <c r="D136" s="242">
        <v>19979.37</v>
      </c>
      <c r="E136" s="242">
        <v>1472.6</v>
      </c>
      <c r="F136" s="52">
        <f t="shared" si="31"/>
        <v>7.3706027767642315</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2438353.9199999999</v>
      </c>
      <c r="E151" s="51">
        <f t="shared" si="35"/>
        <v>3086075.5599999996</v>
      </c>
      <c r="F151" s="52">
        <f t="shared" si="31"/>
        <v>126.56388946195307</v>
      </c>
    </row>
    <row r="152" spans="1:6" ht="12.75" customHeight="1" x14ac:dyDescent="0.2">
      <c r="A152" s="53">
        <v>31</v>
      </c>
      <c r="B152" s="85" t="s">
        <v>348</v>
      </c>
      <c r="C152" s="50" t="s">
        <v>34</v>
      </c>
      <c r="D152" s="51">
        <f t="shared" ref="D152:E152" si="36">D153+D158+D159</f>
        <v>1969531.7200000002</v>
      </c>
      <c r="E152" s="51">
        <f t="shared" si="36"/>
        <v>2571982.89</v>
      </c>
      <c r="F152" s="52">
        <f t="shared" si="31"/>
        <v>130.58854873380764</v>
      </c>
    </row>
    <row r="153" spans="1:6" ht="12.75" customHeight="1" x14ac:dyDescent="0.2">
      <c r="A153" s="53">
        <v>311</v>
      </c>
      <c r="B153" s="85" t="s">
        <v>349</v>
      </c>
      <c r="C153" s="50" t="s">
        <v>350</v>
      </c>
      <c r="D153" s="51">
        <f t="shared" ref="D153:E153" si="37">SUM(D154:D157)</f>
        <v>1628570.71</v>
      </c>
      <c r="E153" s="51">
        <f t="shared" si="37"/>
        <v>2137587.91</v>
      </c>
      <c r="F153" s="52">
        <f t="shared" si="31"/>
        <v>131.25545589604766</v>
      </c>
    </row>
    <row r="154" spans="1:6" ht="12.75" customHeight="1" x14ac:dyDescent="0.2">
      <c r="A154" s="53">
        <v>3111</v>
      </c>
      <c r="B154" s="85" t="s">
        <v>351</v>
      </c>
      <c r="C154" s="50" t="s">
        <v>352</v>
      </c>
      <c r="D154" s="242">
        <v>1578034.79</v>
      </c>
      <c r="E154" s="242">
        <v>2103119.9900000002</v>
      </c>
      <c r="F154" s="52">
        <f t="shared" si="31"/>
        <v>133.2746276145154</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24765.439999999999</v>
      </c>
      <c r="E156" s="242">
        <v>23877.25</v>
      </c>
      <c r="F156" s="52">
        <f t="shared" si="31"/>
        <v>96.413590875025847</v>
      </c>
    </row>
    <row r="157" spans="1:6" ht="12.75" customHeight="1" x14ac:dyDescent="0.2">
      <c r="A157" s="53">
        <v>3114</v>
      </c>
      <c r="B157" s="85" t="s">
        <v>357</v>
      </c>
      <c r="C157" s="50" t="s">
        <v>358</v>
      </c>
      <c r="D157" s="242">
        <v>25770.48</v>
      </c>
      <c r="E157" s="242">
        <v>10590.67</v>
      </c>
      <c r="F157" s="52">
        <f t="shared" si="31"/>
        <v>41.096130145810243</v>
      </c>
    </row>
    <row r="158" spans="1:6" ht="12.75" customHeight="1" x14ac:dyDescent="0.2">
      <c r="A158" s="53">
        <v>312</v>
      </c>
      <c r="B158" s="85" t="s">
        <v>359</v>
      </c>
      <c r="C158" s="50" t="s">
        <v>360</v>
      </c>
      <c r="D158" s="242">
        <v>71332.12</v>
      </c>
      <c r="E158" s="242">
        <v>87789.27</v>
      </c>
      <c r="F158" s="52">
        <f t="shared" si="31"/>
        <v>123.07116345343445</v>
      </c>
    </row>
    <row r="159" spans="1:6" ht="12.75" customHeight="1" x14ac:dyDescent="0.2">
      <c r="A159" s="53">
        <v>313</v>
      </c>
      <c r="B159" s="85" t="s">
        <v>361</v>
      </c>
      <c r="C159" s="50" t="s">
        <v>362</v>
      </c>
      <c r="D159" s="51">
        <f t="shared" ref="D159:E159" si="38">SUM(D160:D162)</f>
        <v>269628.89</v>
      </c>
      <c r="E159" s="51">
        <f t="shared" si="38"/>
        <v>346605.70999999996</v>
      </c>
      <c r="F159" s="52">
        <f t="shared" si="31"/>
        <v>128.54917364381834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269440.94</v>
      </c>
      <c r="E161" s="242">
        <v>346499.16</v>
      </c>
      <c r="F161" s="52">
        <f t="shared" si="31"/>
        <v>128.59929897809886</v>
      </c>
    </row>
    <row r="162" spans="1:6" ht="12.75" customHeight="1" x14ac:dyDescent="0.2">
      <c r="A162" s="53">
        <v>3133</v>
      </c>
      <c r="B162" s="85" t="s">
        <v>366</v>
      </c>
      <c r="C162" s="50" t="s">
        <v>367</v>
      </c>
      <c r="D162" s="242">
        <v>187.95</v>
      </c>
      <c r="E162" s="242">
        <v>106.55</v>
      </c>
      <c r="F162" s="52">
        <f t="shared" si="31"/>
        <v>56.690609204575679</v>
      </c>
    </row>
    <row r="163" spans="1:6" ht="12.75" customHeight="1" x14ac:dyDescent="0.2">
      <c r="A163" s="53">
        <v>32</v>
      </c>
      <c r="B163" s="85" t="s">
        <v>368</v>
      </c>
      <c r="C163" s="50" t="s">
        <v>369</v>
      </c>
      <c r="D163" s="51">
        <f t="shared" ref="D163:E163" si="39">D164+D169+D177+D187+D188</f>
        <v>436710.38</v>
      </c>
      <c r="E163" s="51">
        <f t="shared" si="39"/>
        <v>458716.36000000004</v>
      </c>
      <c r="F163" s="52">
        <f t="shared" si="31"/>
        <v>105.03903296276127</v>
      </c>
    </row>
    <row r="164" spans="1:6" ht="12.75" customHeight="1" x14ac:dyDescent="0.2">
      <c r="A164" s="53">
        <v>321</v>
      </c>
      <c r="B164" s="85" t="s">
        <v>370</v>
      </c>
      <c r="C164" s="50" t="s">
        <v>371</v>
      </c>
      <c r="D164" s="51">
        <f t="shared" ref="D164:E164" si="40">SUM(D165:D168)</f>
        <v>73515.14</v>
      </c>
      <c r="E164" s="51">
        <f t="shared" si="40"/>
        <v>87998.57</v>
      </c>
      <c r="F164" s="52">
        <f t="shared" si="31"/>
        <v>119.70128874133954</v>
      </c>
    </row>
    <row r="165" spans="1:6" ht="12.75" customHeight="1" x14ac:dyDescent="0.2">
      <c r="A165" s="53">
        <v>3211</v>
      </c>
      <c r="B165" s="85" t="s">
        <v>372</v>
      </c>
      <c r="C165" s="50" t="s">
        <v>373</v>
      </c>
      <c r="D165" s="242">
        <v>22277.79</v>
      </c>
      <c r="E165" s="242">
        <v>9229.9500000000007</v>
      </c>
      <c r="F165" s="52">
        <f t="shared" si="31"/>
        <v>41.431174277161247</v>
      </c>
    </row>
    <row r="166" spans="1:6" ht="12.75" customHeight="1" x14ac:dyDescent="0.2">
      <c r="A166" s="53">
        <v>3212</v>
      </c>
      <c r="B166" s="85" t="s">
        <v>374</v>
      </c>
      <c r="C166" s="50" t="s">
        <v>375</v>
      </c>
      <c r="D166" s="242">
        <v>42534.28</v>
      </c>
      <c r="E166" s="242">
        <v>43359.85</v>
      </c>
      <c r="F166" s="52">
        <f t="shared" si="31"/>
        <v>101.94095209793137</v>
      </c>
    </row>
    <row r="167" spans="1:6" ht="12.75" customHeight="1" x14ac:dyDescent="0.2">
      <c r="A167" s="53">
        <v>3213</v>
      </c>
      <c r="B167" s="85" t="s">
        <v>376</v>
      </c>
      <c r="C167" s="50" t="s">
        <v>377</v>
      </c>
      <c r="D167" s="242">
        <v>8703.07</v>
      </c>
      <c r="E167" s="242">
        <v>35408.769999999997</v>
      </c>
      <c r="F167" s="52">
        <f t="shared" si="31"/>
        <v>406.85378837582596</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240003.62000000002</v>
      </c>
      <c r="E169" s="51">
        <f t="shared" si="41"/>
        <v>229642.37</v>
      </c>
      <c r="F169" s="52">
        <f t="shared" si="31"/>
        <v>95.682877616595945</v>
      </c>
    </row>
    <row r="170" spans="1:6" ht="12.75" customHeight="1" x14ac:dyDescent="0.2">
      <c r="A170" s="53">
        <v>3221</v>
      </c>
      <c r="B170" s="85" t="s">
        <v>382</v>
      </c>
      <c r="C170" s="50" t="s">
        <v>383</v>
      </c>
      <c r="D170" s="242">
        <v>21473.66</v>
      </c>
      <c r="E170" s="242">
        <v>26504.639999999999</v>
      </c>
      <c r="F170" s="52">
        <f t="shared" si="31"/>
        <v>123.42860974794236</v>
      </c>
    </row>
    <row r="171" spans="1:6" ht="12.75" customHeight="1" x14ac:dyDescent="0.2">
      <c r="A171" s="53">
        <v>3222</v>
      </c>
      <c r="B171" s="85" t="s">
        <v>384</v>
      </c>
      <c r="C171" s="50" t="s">
        <v>385</v>
      </c>
      <c r="D171" s="242">
        <v>140064.64000000001</v>
      </c>
      <c r="E171" s="242">
        <v>140809.68</v>
      </c>
      <c r="F171" s="52">
        <f t="shared" si="31"/>
        <v>100.53192583081638</v>
      </c>
    </row>
    <row r="172" spans="1:6" ht="12.75" customHeight="1" x14ac:dyDescent="0.2">
      <c r="A172" s="53">
        <v>3223</v>
      </c>
      <c r="B172" s="85" t="s">
        <v>386</v>
      </c>
      <c r="C172" s="50" t="s">
        <v>387</v>
      </c>
      <c r="D172" s="242">
        <v>65865.3</v>
      </c>
      <c r="E172" s="242">
        <v>51932.86</v>
      </c>
      <c r="F172" s="52">
        <f t="shared" si="31"/>
        <v>78.847071219595151</v>
      </c>
    </row>
    <row r="173" spans="1:6" ht="12.75" customHeight="1" x14ac:dyDescent="0.2">
      <c r="A173" s="53">
        <v>3224</v>
      </c>
      <c r="B173" s="85" t="s">
        <v>388</v>
      </c>
      <c r="C173" s="50" t="s">
        <v>389</v>
      </c>
      <c r="D173" s="242">
        <v>6919.99</v>
      </c>
      <c r="E173" s="242">
        <v>6242.33</v>
      </c>
      <c r="F173" s="52">
        <f t="shared" si="31"/>
        <v>90.207211282097234</v>
      </c>
    </row>
    <row r="174" spans="1:6" ht="12.75" customHeight="1" x14ac:dyDescent="0.2">
      <c r="A174" s="53">
        <v>3225</v>
      </c>
      <c r="B174" s="85" t="s">
        <v>390</v>
      </c>
      <c r="C174" s="50" t="s">
        <v>391</v>
      </c>
      <c r="D174" s="242">
        <v>4300.95</v>
      </c>
      <c r="E174" s="242">
        <v>2038.2</v>
      </c>
      <c r="F174" s="52">
        <f t="shared" si="31"/>
        <v>47.389530220067662</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1379.08</v>
      </c>
      <c r="E176" s="242">
        <v>2114.66</v>
      </c>
      <c r="F176" s="52">
        <f t="shared" si="31"/>
        <v>153.33845752240626</v>
      </c>
    </row>
    <row r="177" spans="1:6" ht="12.75" customHeight="1" x14ac:dyDescent="0.2">
      <c r="A177" s="53">
        <v>323</v>
      </c>
      <c r="B177" s="85" t="s">
        <v>396</v>
      </c>
      <c r="C177" s="50" t="s">
        <v>397</v>
      </c>
      <c r="D177" s="51">
        <f t="shared" ref="D177:E177" si="42">SUM(D178:D186)</f>
        <v>109183.76</v>
      </c>
      <c r="E177" s="51">
        <f t="shared" si="42"/>
        <v>128737.70999999999</v>
      </c>
      <c r="F177" s="52">
        <f t="shared" si="31"/>
        <v>117.90921104017667</v>
      </c>
    </row>
    <row r="178" spans="1:6" ht="12.75" customHeight="1" x14ac:dyDescent="0.2">
      <c r="A178" s="53">
        <v>3231</v>
      </c>
      <c r="B178" s="85" t="s">
        <v>398</v>
      </c>
      <c r="C178" s="50" t="s">
        <v>399</v>
      </c>
      <c r="D178" s="242">
        <v>9950.75</v>
      </c>
      <c r="E178" s="242">
        <v>11366.86</v>
      </c>
      <c r="F178" s="52">
        <f t="shared" si="31"/>
        <v>114.23118860387409</v>
      </c>
    </row>
    <row r="179" spans="1:6" ht="12.75" customHeight="1" x14ac:dyDescent="0.2">
      <c r="A179" s="53">
        <v>3232</v>
      </c>
      <c r="B179" s="85" t="s">
        <v>400</v>
      </c>
      <c r="C179" s="50" t="s">
        <v>401</v>
      </c>
      <c r="D179" s="242">
        <v>19378.919999999998</v>
      </c>
      <c r="E179" s="242">
        <v>58532.95</v>
      </c>
      <c r="F179" s="52">
        <f t="shared" si="31"/>
        <v>302.04443797693574</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16070.44</v>
      </c>
      <c r="E181" s="242">
        <v>20135.259999999998</v>
      </c>
      <c r="F181" s="52">
        <f t="shared" si="31"/>
        <v>125.29376918117985</v>
      </c>
    </row>
    <row r="182" spans="1:6" ht="12.75" customHeight="1" x14ac:dyDescent="0.2">
      <c r="A182" s="53">
        <v>3235</v>
      </c>
      <c r="B182" s="85" t="s">
        <v>406</v>
      </c>
      <c r="C182" s="50" t="s">
        <v>407</v>
      </c>
      <c r="D182" s="242">
        <v>765.99</v>
      </c>
      <c r="E182" s="242">
        <v>375.93</v>
      </c>
      <c r="F182" s="52">
        <f t="shared" si="31"/>
        <v>49.077664199271531</v>
      </c>
    </row>
    <row r="183" spans="1:6" ht="12.75" customHeight="1" x14ac:dyDescent="0.2">
      <c r="A183" s="53">
        <v>3236</v>
      </c>
      <c r="B183" s="85" t="s">
        <v>408</v>
      </c>
      <c r="C183" s="50" t="s">
        <v>409</v>
      </c>
      <c r="D183" s="242">
        <v>5783.62</v>
      </c>
      <c r="E183" s="242">
        <v>5713.7</v>
      </c>
      <c r="F183" s="52">
        <f t="shared" si="31"/>
        <v>98.791068569511836</v>
      </c>
    </row>
    <row r="184" spans="1:6" ht="12.75" customHeight="1" x14ac:dyDescent="0.2">
      <c r="A184" s="53">
        <v>3237</v>
      </c>
      <c r="B184" s="85" t="s">
        <v>410</v>
      </c>
      <c r="C184" s="50" t="s">
        <v>411</v>
      </c>
      <c r="D184" s="242">
        <v>45940.41</v>
      </c>
      <c r="E184" s="242">
        <v>20252.310000000001</v>
      </c>
      <c r="F184" s="52">
        <f t="shared" si="31"/>
        <v>44.083868646361665</v>
      </c>
    </row>
    <row r="185" spans="1:6" ht="12.75" customHeight="1" x14ac:dyDescent="0.2">
      <c r="A185" s="53">
        <v>3238</v>
      </c>
      <c r="B185" s="85" t="s">
        <v>412</v>
      </c>
      <c r="C185" s="50" t="s">
        <v>413</v>
      </c>
      <c r="D185" s="242">
        <v>2315.0100000000002</v>
      </c>
      <c r="E185" s="242">
        <v>3538.21</v>
      </c>
      <c r="F185" s="52">
        <f t="shared" si="31"/>
        <v>152.83778471799258</v>
      </c>
    </row>
    <row r="186" spans="1:6" ht="12.75" customHeight="1" x14ac:dyDescent="0.2">
      <c r="A186" s="53">
        <v>3239</v>
      </c>
      <c r="B186" s="85" t="s">
        <v>414</v>
      </c>
      <c r="C186" s="50" t="s">
        <v>415</v>
      </c>
      <c r="D186" s="242">
        <v>8978.6200000000008</v>
      </c>
      <c r="E186" s="242">
        <v>8822.49</v>
      </c>
      <c r="F186" s="52">
        <f t="shared" si="31"/>
        <v>98.261091348113609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14007.859999999999</v>
      </c>
      <c r="E188" s="51">
        <f t="shared" si="43"/>
        <v>12337.710000000001</v>
      </c>
      <c r="F188" s="52">
        <f t="shared" si="31"/>
        <v>88.077051027066247</v>
      </c>
    </row>
    <row r="189" spans="1:6" ht="12.75" customHeight="1" x14ac:dyDescent="0.2">
      <c r="A189" s="53">
        <v>3291</v>
      </c>
      <c r="B189" s="232" t="s">
        <v>420</v>
      </c>
      <c r="C189" s="50" t="s">
        <v>421</v>
      </c>
      <c r="D189" s="242">
        <v>3527.64</v>
      </c>
      <c r="E189" s="242">
        <v>3216.56</v>
      </c>
      <c r="F189" s="52">
        <f t="shared" si="31"/>
        <v>91.181639849871303</v>
      </c>
    </row>
    <row r="190" spans="1:6" ht="12.75" customHeight="1" x14ac:dyDescent="0.2">
      <c r="A190" s="53">
        <v>3292</v>
      </c>
      <c r="B190" s="85" t="s">
        <v>422</v>
      </c>
      <c r="C190" s="50" t="s">
        <v>423</v>
      </c>
      <c r="D190" s="242">
        <v>566.99</v>
      </c>
      <c r="E190" s="242">
        <v>801.57</v>
      </c>
      <c r="F190" s="52">
        <f t="shared" si="31"/>
        <v>141.37286371893686</v>
      </c>
    </row>
    <row r="191" spans="1:6" ht="12.75" customHeight="1" x14ac:dyDescent="0.2">
      <c r="A191" s="53">
        <v>3293</v>
      </c>
      <c r="B191" s="85" t="s">
        <v>424</v>
      </c>
      <c r="C191" s="50" t="s">
        <v>425</v>
      </c>
      <c r="D191" s="242">
        <v>176.25</v>
      </c>
      <c r="E191" s="242"/>
      <c r="F191" s="52">
        <f t="shared" si="31"/>
        <v>0</v>
      </c>
    </row>
    <row r="192" spans="1:6" ht="12.75" customHeight="1" x14ac:dyDescent="0.2">
      <c r="A192" s="53">
        <v>3294</v>
      </c>
      <c r="B192" s="85" t="s">
        <v>426</v>
      </c>
      <c r="C192" s="50" t="s">
        <v>427</v>
      </c>
      <c r="D192" s="242">
        <v>163.09</v>
      </c>
      <c r="E192" s="242">
        <v>336.18</v>
      </c>
      <c r="F192" s="52">
        <f t="shared" si="31"/>
        <v>206.13158378809246</v>
      </c>
    </row>
    <row r="193" spans="1:6" ht="12.75" customHeight="1" x14ac:dyDescent="0.2">
      <c r="A193" s="53">
        <v>3295</v>
      </c>
      <c r="B193" s="85" t="s">
        <v>428</v>
      </c>
      <c r="C193" s="50" t="s">
        <v>429</v>
      </c>
      <c r="D193" s="242">
        <v>563.45000000000005</v>
      </c>
      <c r="E193" s="242">
        <v>992.97</v>
      </c>
      <c r="F193" s="52">
        <f t="shared" si="31"/>
        <v>176.23036649214657</v>
      </c>
    </row>
    <row r="194" spans="1:6" ht="12.75" customHeight="1" x14ac:dyDescent="0.2">
      <c r="A194" s="53" t="s">
        <v>430</v>
      </c>
      <c r="B194" s="85" t="s">
        <v>431</v>
      </c>
      <c r="C194" s="50" t="s">
        <v>430</v>
      </c>
      <c r="D194" s="242">
        <v>4317.3599999999997</v>
      </c>
      <c r="E194" s="242">
        <v>3400.11</v>
      </c>
      <c r="F194" s="52">
        <f t="shared" si="31"/>
        <v>78.754377675245991</v>
      </c>
    </row>
    <row r="195" spans="1:6" ht="12.75" customHeight="1" x14ac:dyDescent="0.2">
      <c r="A195" s="53">
        <v>3299</v>
      </c>
      <c r="B195" s="85" t="s">
        <v>432</v>
      </c>
      <c r="C195" s="50" t="s">
        <v>433</v>
      </c>
      <c r="D195" s="242">
        <v>4693.08</v>
      </c>
      <c r="E195" s="242">
        <v>3590.32</v>
      </c>
      <c r="F195" s="52">
        <f t="shared" si="31"/>
        <v>76.502424846795719</v>
      </c>
    </row>
    <row r="196" spans="1:6" ht="12.75" customHeight="1" x14ac:dyDescent="0.2">
      <c r="A196" s="53">
        <v>34</v>
      </c>
      <c r="B196" s="232" t="s">
        <v>434</v>
      </c>
      <c r="C196" s="50" t="s">
        <v>435</v>
      </c>
      <c r="D196" s="51">
        <f t="shared" ref="D196:E196" si="44">D197+D202+D210</f>
        <v>2518.94</v>
      </c>
      <c r="E196" s="51">
        <f t="shared" si="44"/>
        <v>5280.4400000000005</v>
      </c>
      <c r="F196" s="52">
        <f t="shared" si="31"/>
        <v>209.62944730720068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2518.94</v>
      </c>
      <c r="E210" s="51">
        <f t="shared" si="47"/>
        <v>5280.4400000000005</v>
      </c>
      <c r="F210" s="52">
        <f t="shared" si="31"/>
        <v>209.62944730720068</v>
      </c>
    </row>
    <row r="211" spans="1:6" ht="12.75" customHeight="1" x14ac:dyDescent="0.2">
      <c r="A211" s="53">
        <v>3431</v>
      </c>
      <c r="B211" s="232" t="s">
        <v>464</v>
      </c>
      <c r="C211" s="50" t="s">
        <v>465</v>
      </c>
      <c r="D211" s="242">
        <v>1741.01</v>
      </c>
      <c r="E211" s="242">
        <v>1622.88</v>
      </c>
      <c r="F211" s="52">
        <f t="shared" si="31"/>
        <v>93.214858042170931</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777.93</v>
      </c>
      <c r="E213" s="242">
        <v>3581.92</v>
      </c>
      <c r="F213" s="52">
        <f t="shared" si="31"/>
        <v>460.44245626213154</v>
      </c>
    </row>
    <row r="214" spans="1:6" ht="12.75" customHeight="1" x14ac:dyDescent="0.2">
      <c r="A214" s="53">
        <v>3434</v>
      </c>
      <c r="B214" s="85" t="s">
        <v>470</v>
      </c>
      <c r="C214" s="50" t="s">
        <v>471</v>
      </c>
      <c r="D214" s="242">
        <v>0</v>
      </c>
      <c r="E214" s="242">
        <v>75.64</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28160.959999999999</v>
      </c>
      <c r="E252" s="51">
        <f t="shared" si="63"/>
        <v>49753.61</v>
      </c>
      <c r="F252" s="52">
        <f t="shared" ref="F252:F258" si="64">IF(D252&lt;&gt;0,IF(E252/D252&gt;=100,"&gt;&gt;100",E252/D252*100),"-")</f>
        <v>176.67583065350044</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28160.959999999999</v>
      </c>
      <c r="E259" s="51">
        <f t="shared" si="66"/>
        <v>49753.61</v>
      </c>
      <c r="F259" s="52">
        <f t="shared" ref="F259:F262" si="67">IF(D259&lt;&gt;0,IF(E259/D259&gt;=100,"&gt;&gt;100",E259/D259*100),"-")</f>
        <v>176.67583065350044</v>
      </c>
    </row>
    <row r="260" spans="1:6" ht="12.75" customHeight="1" x14ac:dyDescent="0.2">
      <c r="A260" s="53">
        <v>3721</v>
      </c>
      <c r="B260" s="85" t="s">
        <v>558</v>
      </c>
      <c r="C260" s="50" t="s">
        <v>559</v>
      </c>
      <c r="D260" s="242">
        <v>0</v>
      </c>
      <c r="E260" s="242">
        <v>480</v>
      </c>
      <c r="F260" s="52" t="str">
        <f t="shared" si="67"/>
        <v>-</v>
      </c>
    </row>
    <row r="261" spans="1:6" ht="12.75" customHeight="1" x14ac:dyDescent="0.2">
      <c r="A261" s="53">
        <v>3722</v>
      </c>
      <c r="B261" s="85" t="s">
        <v>560</v>
      </c>
      <c r="C261" s="50" t="s">
        <v>561</v>
      </c>
      <c r="D261" s="242">
        <v>28160.959999999999</v>
      </c>
      <c r="E261" s="242">
        <v>49273.61</v>
      </c>
      <c r="F261" s="52">
        <f t="shared" si="67"/>
        <v>174.97134330647819</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1431.92</v>
      </c>
      <c r="E263" s="51">
        <f t="shared" si="68"/>
        <v>342.26</v>
      </c>
      <c r="F263" s="52">
        <f t="shared" ref="F263:F267" si="69">IF(D263&lt;&gt;0,IF(E263/D263&gt;=100,"&gt;&gt;100",E263/D263*100),"-")</f>
        <v>23.902173305771271</v>
      </c>
    </row>
    <row r="264" spans="1:6" ht="12.75" customHeight="1" x14ac:dyDescent="0.2">
      <c r="A264" s="53">
        <v>381</v>
      </c>
      <c r="B264" s="85" t="s">
        <v>566</v>
      </c>
      <c r="C264" s="50" t="s">
        <v>567</v>
      </c>
      <c r="D264" s="51">
        <f t="shared" ref="D264:E264" si="70">SUM(D265:D267)</f>
        <v>1431.92</v>
      </c>
      <c r="E264" s="51">
        <f t="shared" si="70"/>
        <v>342.26</v>
      </c>
      <c r="F264" s="52">
        <f t="shared" si="69"/>
        <v>23.902173305771271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1431.92</v>
      </c>
      <c r="E266" s="242">
        <v>342.26</v>
      </c>
      <c r="F266" s="52">
        <f t="shared" si="69"/>
        <v>23.902173305771271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2438353.9199999999</v>
      </c>
      <c r="E289" s="51">
        <f t="shared" si="79"/>
        <v>3086075.5599999996</v>
      </c>
      <c r="F289" s="52">
        <f t="shared" si="76"/>
        <v>126.56388946195307</v>
      </c>
    </row>
    <row r="290" spans="1:6" ht="12.75" customHeight="1" x14ac:dyDescent="0.2">
      <c r="A290" s="53" t="s">
        <v>607</v>
      </c>
      <c r="B290" s="85" t="s">
        <v>618</v>
      </c>
      <c r="C290" s="50" t="s">
        <v>619</v>
      </c>
      <c r="D290" s="51">
        <f>IF(D6&gt;=D289,D6-D289,0)</f>
        <v>183795.29999999981</v>
      </c>
      <c r="E290" s="51">
        <f>IF(E6&gt;=E289,E6-E289,0)</f>
        <v>8274.480000000447</v>
      </c>
      <c r="F290" s="52">
        <f t="shared" si="76"/>
        <v>4.5020084844391866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141272.53</v>
      </c>
      <c r="E292" s="242">
        <v>224112.06</v>
      </c>
      <c r="F292" s="52">
        <f t="shared" si="76"/>
        <v>158.63810183055404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13052.51</v>
      </c>
      <c r="E294" s="242">
        <v>21845.41</v>
      </c>
      <c r="F294" s="52">
        <f t="shared" si="76"/>
        <v>167.36558715526746</v>
      </c>
    </row>
    <row r="295" spans="1:6" ht="24" x14ac:dyDescent="0.2">
      <c r="A295" s="53">
        <v>9661</v>
      </c>
      <c r="B295" s="85" t="s">
        <v>628</v>
      </c>
      <c r="C295" s="50" t="s">
        <v>629</v>
      </c>
      <c r="D295" s="242">
        <v>3457.91</v>
      </c>
      <c r="E295" s="242">
        <v>7408.64</v>
      </c>
      <c r="F295" s="52">
        <f t="shared" si="76"/>
        <v>214.25196144491906</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60.74</v>
      </c>
      <c r="E298" s="51">
        <f t="shared" si="80"/>
        <v>238.9</v>
      </c>
      <c r="F298" s="52">
        <f t="shared" ref="F298:F418" si="81">IF(D298&lt;&gt;0,IF(E298/D298&gt;=100,"&gt;&gt;100",E298/D298*100),"-")</f>
        <v>393.31577214356275</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60.74</v>
      </c>
      <c r="E311" s="51">
        <f t="shared" si="85"/>
        <v>238.9</v>
      </c>
      <c r="F311" s="52">
        <f t="shared" si="81"/>
        <v>393.31577214356275</v>
      </c>
    </row>
    <row r="312" spans="1:6" ht="12.75" customHeight="1" x14ac:dyDescent="0.2">
      <c r="A312" s="53">
        <v>721</v>
      </c>
      <c r="B312" s="85" t="s">
        <v>661</v>
      </c>
      <c r="C312" s="50" t="s">
        <v>662</v>
      </c>
      <c r="D312" s="51">
        <f t="shared" ref="D312:E312" si="86">SUM(D313:D316)</f>
        <v>60.74</v>
      </c>
      <c r="E312" s="51">
        <f t="shared" si="86"/>
        <v>238.9</v>
      </c>
      <c r="F312" s="52">
        <f t="shared" si="81"/>
        <v>393.31577214356275</v>
      </c>
    </row>
    <row r="313" spans="1:6" ht="12.75" customHeight="1" x14ac:dyDescent="0.2">
      <c r="A313" s="53">
        <v>7211</v>
      </c>
      <c r="B313" s="85" t="s">
        <v>663</v>
      </c>
      <c r="C313" s="50" t="s">
        <v>664</v>
      </c>
      <c r="D313" s="242">
        <v>60.74</v>
      </c>
      <c r="E313" s="242">
        <v>238.9</v>
      </c>
      <c r="F313" s="52">
        <f t="shared" si="81"/>
        <v>393.31577214356275</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100087.97</v>
      </c>
      <c r="E350" s="51">
        <f t="shared" si="95"/>
        <v>55907.26</v>
      </c>
      <c r="F350" s="52">
        <f t="shared" si="81"/>
        <v>55.858121610419317</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100087.97</v>
      </c>
      <c r="E363" s="51">
        <f t="shared" si="99"/>
        <v>55907.26</v>
      </c>
      <c r="F363" s="52">
        <f t="shared" si="81"/>
        <v>55.858121610419317</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34646.149999999994</v>
      </c>
      <c r="E369" s="51">
        <f t="shared" si="101"/>
        <v>13449.32</v>
      </c>
      <c r="F369" s="52">
        <f t="shared" si="81"/>
        <v>38.819089566950446</v>
      </c>
    </row>
    <row r="370" spans="1:6" ht="12.75" customHeight="1" x14ac:dyDescent="0.2">
      <c r="A370" s="53">
        <v>4221</v>
      </c>
      <c r="B370" s="85" t="s">
        <v>673</v>
      </c>
      <c r="C370" s="50" t="s">
        <v>765</v>
      </c>
      <c r="D370" s="242">
        <v>16366.72</v>
      </c>
      <c r="E370" s="242">
        <v>9660.98</v>
      </c>
      <c r="F370" s="52">
        <f t="shared" si="81"/>
        <v>59.028198686114266</v>
      </c>
    </row>
    <row r="371" spans="1:6" ht="12.75" customHeight="1" x14ac:dyDescent="0.2">
      <c r="A371" s="53">
        <v>4222</v>
      </c>
      <c r="B371" s="85" t="s">
        <v>766</v>
      </c>
      <c r="C371" s="50" t="s">
        <v>767</v>
      </c>
      <c r="D371" s="242">
        <v>9155.1299999999992</v>
      </c>
      <c r="E371" s="242">
        <v>825</v>
      </c>
      <c r="F371" s="52">
        <f t="shared" si="81"/>
        <v>9.0113411824845748</v>
      </c>
    </row>
    <row r="372" spans="1:6" ht="12.75" customHeight="1" x14ac:dyDescent="0.2">
      <c r="A372" s="53">
        <v>4223</v>
      </c>
      <c r="B372" s="85" t="s">
        <v>677</v>
      </c>
      <c r="C372" s="50" t="s">
        <v>768</v>
      </c>
      <c r="D372" s="242">
        <v>7579.53</v>
      </c>
      <c r="E372" s="242">
        <v>718</v>
      </c>
      <c r="F372" s="52">
        <f t="shared" si="81"/>
        <v>9.4728828832394623</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1544.77</v>
      </c>
      <c r="E374" s="242"/>
      <c r="F374" s="52">
        <f t="shared" si="81"/>
        <v>0</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2245.34</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65441.82</v>
      </c>
      <c r="E383" s="51">
        <f t="shared" si="103"/>
        <v>42457.94</v>
      </c>
      <c r="F383" s="52">
        <f t="shared" si="81"/>
        <v>64.878910763789889</v>
      </c>
    </row>
    <row r="384" spans="1:6" ht="12.75" customHeight="1" x14ac:dyDescent="0.2">
      <c r="A384" s="53">
        <v>4241</v>
      </c>
      <c r="B384" s="85" t="s">
        <v>782</v>
      </c>
      <c r="C384" s="50" t="s">
        <v>783</v>
      </c>
      <c r="D384" s="242">
        <v>65441.82</v>
      </c>
      <c r="E384" s="242">
        <v>42457.94</v>
      </c>
      <c r="F384" s="52">
        <f t="shared" si="81"/>
        <v>64.878910763789889</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100027.23</v>
      </c>
      <c r="E408" s="51">
        <f t="shared" si="111"/>
        <v>55668.36</v>
      </c>
      <c r="F408" s="52">
        <f t="shared" si="81"/>
        <v>55.653205632106385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47494.52</v>
      </c>
      <c r="E410" s="242">
        <v>46565.98</v>
      </c>
      <c r="F410" s="52">
        <f t="shared" si="81"/>
        <v>98.044953396728729</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2622209.96</v>
      </c>
      <c r="E412" s="51">
        <f>E6+E298</f>
        <v>3094588.94</v>
      </c>
      <c r="F412" s="52">
        <f t="shared" si="81"/>
        <v>118.01453686797834</v>
      </c>
    </row>
    <row r="413" spans="1:6" ht="12.75" customHeight="1" x14ac:dyDescent="0.2">
      <c r="A413" s="53" t="s">
        <v>607</v>
      </c>
      <c r="B413" s="85" t="s">
        <v>830</v>
      </c>
      <c r="C413" s="50" t="s">
        <v>831</v>
      </c>
      <c r="D413" s="51">
        <f t="shared" ref="D413:E413" si="112">D289+D350</f>
        <v>2538441.89</v>
      </c>
      <c r="E413" s="51">
        <f t="shared" si="112"/>
        <v>3141982.8199999994</v>
      </c>
      <c r="F413" s="52">
        <f t="shared" si="81"/>
        <v>123.77603885192737</v>
      </c>
    </row>
    <row r="414" spans="1:6" ht="12.75" customHeight="1" x14ac:dyDescent="0.2">
      <c r="A414" s="53" t="s">
        <v>607</v>
      </c>
      <c r="B414" s="85" t="s">
        <v>832</v>
      </c>
      <c r="C414" s="50" t="s">
        <v>833</v>
      </c>
      <c r="D414" s="51">
        <f t="shared" ref="D414:E414" si="113">IF(D412&gt;=D413,D412-D413,0)</f>
        <v>83768.069999999832</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47393.879999999423</v>
      </c>
      <c r="F415" s="52" t="str">
        <f t="shared" si="81"/>
        <v>-</v>
      </c>
    </row>
    <row r="416" spans="1:6" ht="12.75" customHeight="1" x14ac:dyDescent="0.2">
      <c r="A416" s="60" t="s">
        <v>836</v>
      </c>
      <c r="B416" s="232" t="s">
        <v>837</v>
      </c>
      <c r="C416" s="61" t="s">
        <v>838</v>
      </c>
      <c r="D416" s="51">
        <f t="shared" ref="D416:E416" si="115">IF(D292-D293+D409-D410&gt;=0,D292-D293+D409-D410,0)</f>
        <v>93778.010000000009</v>
      </c>
      <c r="E416" s="51">
        <f t="shared" si="115"/>
        <v>177546.08</v>
      </c>
      <c r="F416" s="52">
        <f t="shared" si="81"/>
        <v>189.3259197971891</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13052.51</v>
      </c>
      <c r="E418" s="62">
        <f t="shared" si="117"/>
        <v>21845.41</v>
      </c>
      <c r="F418" s="57">
        <f t="shared" si="81"/>
        <v>167.36558715526746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2622209.96</v>
      </c>
      <c r="E639" s="51">
        <f t="shared" si="180"/>
        <v>3094588.94</v>
      </c>
      <c r="F639" s="52">
        <f t="shared" si="119"/>
        <v>118.01453686797834</v>
      </c>
    </row>
    <row r="640" spans="1:6" ht="12.75" customHeight="1" x14ac:dyDescent="0.2">
      <c r="A640" s="53" t="s">
        <v>607</v>
      </c>
      <c r="B640" s="85" t="s">
        <v>1276</v>
      </c>
      <c r="C640" s="50" t="s">
        <v>1277</v>
      </c>
      <c r="D640" s="51">
        <f t="shared" ref="D640:E640" si="181">D413+D528</f>
        <v>2538441.89</v>
      </c>
      <c r="E640" s="51">
        <f t="shared" si="181"/>
        <v>3141982.8199999994</v>
      </c>
      <c r="F640" s="52">
        <f t="shared" si="119"/>
        <v>123.77603885192737</v>
      </c>
    </row>
    <row r="641" spans="1:6" ht="12.75" customHeight="1" x14ac:dyDescent="0.2">
      <c r="A641" s="53" t="s">
        <v>607</v>
      </c>
      <c r="B641" s="85" t="s">
        <v>1278</v>
      </c>
      <c r="C641" s="50" t="s">
        <v>1279</v>
      </c>
      <c r="D641" s="51">
        <f t="shared" ref="D641:E641" si="182">IF(D639&gt;=D640,D639-D640,0)</f>
        <v>83768.069999999832</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47393.879999999423</v>
      </c>
      <c r="F642" s="52" t="str">
        <f t="shared" si="119"/>
        <v>-</v>
      </c>
    </row>
    <row r="643" spans="1:6" ht="24" x14ac:dyDescent="0.2">
      <c r="A643" s="60" t="s">
        <v>1282</v>
      </c>
      <c r="B643" s="85" t="s">
        <v>1283</v>
      </c>
      <c r="C643" s="61" t="s">
        <v>1282</v>
      </c>
      <c r="D643" s="51">
        <f t="shared" ref="D643:E643" si="184">IF(D416-D417+D637-D638&gt;=0,D416-D417+D637-D638,0)</f>
        <v>93778.010000000009</v>
      </c>
      <c r="E643" s="51">
        <f t="shared" si="184"/>
        <v>177546.08</v>
      </c>
      <c r="F643" s="52">
        <f t="shared" si="119"/>
        <v>189.3259197971891</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177546.07999999984</v>
      </c>
      <c r="E645" s="51">
        <f t="shared" si="186"/>
        <v>130152.20000000056</v>
      </c>
      <c r="F645" s="52">
        <f t="shared" si="119"/>
        <v>73.306152408434301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183917.21</v>
      </c>
      <c r="E647" s="243">
        <v>220756.96</v>
      </c>
      <c r="F647" s="57">
        <f t="shared" si="119"/>
        <v>120.03061594942636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103793.94</v>
      </c>
      <c r="E649" s="242">
        <v>238126.2</v>
      </c>
      <c r="F649" s="52">
        <f t="shared" ref="F649:F724" si="188">IF(D649&lt;&gt;0,IF(E649/D649&gt;=100,"&gt;&gt;100",E649/D649*100),"-")</f>
        <v>229.42206452515435</v>
      </c>
    </row>
    <row r="650" spans="1:6" ht="12.75" customHeight="1" x14ac:dyDescent="0.2">
      <c r="A650" s="53" t="s">
        <v>1295</v>
      </c>
      <c r="B650" s="85" t="s">
        <v>1296</v>
      </c>
      <c r="C650" s="50" t="s">
        <v>1295</v>
      </c>
      <c r="D650" s="242">
        <v>842853.6</v>
      </c>
      <c r="E650" s="242">
        <v>2724971.71</v>
      </c>
      <c r="F650" s="52">
        <f t="shared" si="188"/>
        <v>323.30308727399398</v>
      </c>
    </row>
    <row r="651" spans="1:6" ht="12.75" customHeight="1" x14ac:dyDescent="0.2">
      <c r="A651" s="53" t="s">
        <v>1297</v>
      </c>
      <c r="B651" s="85" t="s">
        <v>1298</v>
      </c>
      <c r="C651" s="50" t="s">
        <v>1297</v>
      </c>
      <c r="D651" s="242">
        <v>708521.34</v>
      </c>
      <c r="E651" s="242">
        <v>2807395.41</v>
      </c>
      <c r="F651" s="52">
        <f t="shared" si="188"/>
        <v>396.23300689856433</v>
      </c>
    </row>
    <row r="652" spans="1:6" ht="24" x14ac:dyDescent="0.2">
      <c r="A652" s="53">
        <v>11</v>
      </c>
      <c r="B652" s="85" t="s">
        <v>1299</v>
      </c>
      <c r="C652" s="50" t="s">
        <v>1300</v>
      </c>
      <c r="D652" s="51">
        <f t="shared" ref="D652:E652" si="189">+D649+D650-D651</f>
        <v>238126.20000000007</v>
      </c>
      <c r="E652" s="51">
        <f t="shared" si="189"/>
        <v>155702.5</v>
      </c>
      <c r="F652" s="52">
        <f t="shared" si="188"/>
        <v>65.386547133410758</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97</v>
      </c>
      <c r="E654" s="262">
        <v>97</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92</v>
      </c>
      <c r="E656" s="262">
        <v>92</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97830.14</v>
      </c>
      <c r="E675" s="242">
        <v>2396268.2599999998</v>
      </c>
      <c r="F675" s="52">
        <f t="shared" si="188"/>
        <v>2449.4171837022823</v>
      </c>
    </row>
    <row r="676" spans="1:6" ht="24" x14ac:dyDescent="0.2">
      <c r="A676" s="53">
        <v>63613</v>
      </c>
      <c r="B676" s="232" t="s">
        <v>1348</v>
      </c>
      <c r="C676" s="50" t="s">
        <v>1349</v>
      </c>
      <c r="D676" s="242">
        <v>1794760.01</v>
      </c>
      <c r="E676" s="242">
        <v>260</v>
      </c>
      <c r="F676" s="52">
        <f t="shared" si="188"/>
        <v>1.448661651426031E-2</v>
      </c>
    </row>
    <row r="677" spans="1:6" ht="24" x14ac:dyDescent="0.2">
      <c r="A677" s="53">
        <v>63622</v>
      </c>
      <c r="B677" s="232" t="s">
        <v>1350</v>
      </c>
      <c r="C677" s="50" t="s">
        <v>1351</v>
      </c>
      <c r="D677" s="242">
        <v>33481.879999999997</v>
      </c>
      <c r="E677" s="242">
        <v>44245.91</v>
      </c>
      <c r="F677" s="52">
        <f t="shared" si="188"/>
        <v>132.14882198968519</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41194.400000000001</v>
      </c>
      <c r="E694" s="242">
        <v>7347.6</v>
      </c>
      <c r="F694" s="52">
        <f t="shared" si="188"/>
        <v>17.836404948245395</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81821.119999999995</v>
      </c>
      <c r="E710" s="242">
        <v>82897.36</v>
      </c>
      <c r="F710" s="52">
        <f t="shared" si="188"/>
        <v>101.3153572085056</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2236.3000000000002</v>
      </c>
      <c r="E716" s="242">
        <v>6702.55</v>
      </c>
      <c r="F716" s="52">
        <f t="shared" si="188"/>
        <v>299.71604883065777</v>
      </c>
    </row>
    <row r="717" spans="1:6" ht="12.75" customHeight="1" x14ac:dyDescent="0.2">
      <c r="A717" s="53">
        <v>31215</v>
      </c>
      <c r="B717" s="85" t="s">
        <v>1412</v>
      </c>
      <c r="C717" s="50" t="s">
        <v>1413</v>
      </c>
      <c r="D717" s="242">
        <v>922.09</v>
      </c>
      <c r="E717" s="242">
        <v>3310.8</v>
      </c>
      <c r="F717" s="52">
        <f t="shared" si="188"/>
        <v>359.05388844906679</v>
      </c>
    </row>
    <row r="718" spans="1:6" ht="12.75" customHeight="1" x14ac:dyDescent="0.2">
      <c r="A718" s="53">
        <v>32121</v>
      </c>
      <c r="B718" s="85" t="s">
        <v>1414</v>
      </c>
      <c r="C718" s="50" t="s">
        <v>1415</v>
      </c>
      <c r="D718" s="242">
        <v>42534.28</v>
      </c>
      <c r="E718" s="242">
        <v>43359.85</v>
      </c>
      <c r="F718" s="52">
        <f t="shared" si="188"/>
        <v>101.94095209793137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5369.53</v>
      </c>
      <c r="E720" s="242">
        <v>5713.7</v>
      </c>
      <c r="F720" s="52">
        <f t="shared" si="188"/>
        <v>106.40968576393092</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41770.49</v>
      </c>
      <c r="E722" s="242">
        <v>15231.17</v>
      </c>
      <c r="F722" s="52">
        <f t="shared" si="188"/>
        <v>36.463948591457751</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3527.64</v>
      </c>
      <c r="E725" s="242">
        <v>3216.56</v>
      </c>
      <c r="F725" s="52">
        <f t="shared" ref="F725:F979" si="190">IF(D725&lt;&gt;0,IF(E725/D725&gt;=100,"&gt;&gt;100",E725/D725*100),"-")</f>
        <v>91.181639849871303</v>
      </c>
    </row>
    <row r="726" spans="1:6" ht="12.75" customHeight="1" x14ac:dyDescent="0.2">
      <c r="A726" s="53" t="s">
        <v>1430</v>
      </c>
      <c r="B726" s="85" t="s">
        <v>1431</v>
      </c>
      <c r="C726" s="50" t="s">
        <v>1430</v>
      </c>
      <c r="D726" s="242">
        <v>23.25</v>
      </c>
      <c r="E726" s="242">
        <v>210.36</v>
      </c>
      <c r="F726" s="52">
        <f t="shared" si="190"/>
        <v>904.77419354838719</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v>480</v>
      </c>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28160.959999999999</v>
      </c>
      <c r="E828" s="242">
        <v>49273.61</v>
      </c>
      <c r="F828" s="52">
        <f t="shared" si="190"/>
        <v>174.97134330647819</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8"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2178424.59</v>
      </c>
      <c r="E6" s="229">
        <f t="shared" si="0"/>
        <v>2151489.2200000002</v>
      </c>
      <c r="F6" s="230">
        <f t="shared" ref="F6:F260" si="1">IF(D6&gt;0,IF(E6/D6&gt;=100,"&gt;&gt;100",E6/D6*100),"-")</f>
        <v>98.763539021564213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1719133.94</v>
      </c>
      <c r="E7" s="104">
        <f t="shared" si="2"/>
        <v>1727801.2800000003</v>
      </c>
      <c r="F7" s="93">
        <f t="shared" si="1"/>
        <v>100.50416897708392</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830.69</v>
      </c>
      <c r="E8" s="104">
        <f>E9+E10-E11</f>
        <v>830.69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1066.8800000000001</v>
      </c>
      <c r="E9" s="247">
        <v>1066.8800000000001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236.19</v>
      </c>
      <c r="E11" s="247">
        <v>236.19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1718303.25</v>
      </c>
      <c r="E12" s="104">
        <f t="shared" si="3"/>
        <v>1726970.5900000003</v>
      </c>
      <c r="F12" s="93">
        <f t="shared" si="1"/>
        <v>100.50441271062023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1446428.85</v>
      </c>
      <c r="E13" s="104">
        <f t="shared" si="4"/>
        <v>1426601.1800000002</v>
      </c>
      <c r="F13" s="93">
        <f t="shared" si="1"/>
        <v>98.629198387463035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3415793.91</v>
      </c>
      <c r="E15" s="247">
        <v>3415793.91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1969365.06</v>
      </c>
      <c r="E18" s="247">
        <v>1989192.73</v>
      </c>
      <c r="F18" s="93">
        <f t="shared" si="1"/>
        <v>101.00680520857823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45936.019999999902</v>
      </c>
      <c r="E19" s="104">
        <f t="shared" si="5"/>
        <v>40481.910000000033</v>
      </c>
      <c r="F19" s="93">
        <f t="shared" si="1"/>
        <v>88.126724953533454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210788.31</v>
      </c>
      <c r="E20" s="247">
        <v>220449.29</v>
      </c>
      <c r="F20" s="93">
        <f t="shared" si="1"/>
        <v>104.58326175678339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27586</v>
      </c>
      <c r="E21" s="247">
        <v>28411</v>
      </c>
      <c r="F21" s="93">
        <f t="shared" si="1"/>
        <v>102.99064742985573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189351.78</v>
      </c>
      <c r="E22" s="247">
        <v>190069.78</v>
      </c>
      <c r="F22" s="93">
        <f t="shared" si="1"/>
        <v>100.3791884079463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5050.74</v>
      </c>
      <c r="E24" s="247">
        <v>5050.74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7206.52</v>
      </c>
      <c r="E25" s="247">
        <v>7206.52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373321.85</v>
      </c>
      <c r="E26" s="247">
        <v>379898.44</v>
      </c>
      <c r="F26" s="93">
        <f t="shared" si="1"/>
        <v>101.76164079332619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767369.18</v>
      </c>
      <c r="E28" s="247">
        <v>790603.86</v>
      </c>
      <c r="F28" s="93">
        <f t="shared" si="1"/>
        <v>103.02783596286731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10579.5</v>
      </c>
      <c r="E30" s="247">
        <v>10579.5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10579.5</v>
      </c>
      <c r="E34" s="247">
        <v>10579.5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225938.38</v>
      </c>
      <c r="E35" s="104">
        <f t="shared" si="7"/>
        <v>259887.49999999997</v>
      </c>
      <c r="F35" s="93">
        <f t="shared" si="1"/>
        <v>115.02583137933446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229753.28</v>
      </c>
      <c r="E36" s="247">
        <v>272211.21999999997</v>
      </c>
      <c r="F36" s="93">
        <f t="shared" si="1"/>
        <v>118.47979711105756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3814.9</v>
      </c>
      <c r="E40" s="247">
        <v>12323.72</v>
      </c>
      <c r="F40" s="93">
        <f t="shared" si="1"/>
        <v>323.04175731998214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44673.52</v>
      </c>
      <c r="E54" s="247">
        <v>46301.89</v>
      </c>
      <c r="F54" s="93">
        <f t="shared" si="1"/>
        <v>103.64504520798899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44673.52</v>
      </c>
      <c r="E55" s="247">
        <v>46301.89</v>
      </c>
      <c r="F55" s="93">
        <f t="shared" si="1"/>
        <v>103.64504520798899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459290.65</v>
      </c>
      <c r="E68" s="104">
        <f t="shared" si="13"/>
        <v>423687.94</v>
      </c>
      <c r="F68" s="93">
        <f t="shared" si="1"/>
        <v>92.248326849240243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238126.19999999998</v>
      </c>
      <c r="E69" s="104">
        <f t="shared" si="14"/>
        <v>155702.5</v>
      </c>
      <c r="F69" s="93">
        <f t="shared" si="1"/>
        <v>65.386547133410772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238106.27</v>
      </c>
      <c r="E70" s="104">
        <f t="shared" si="15"/>
        <v>155175.07</v>
      </c>
      <c r="F70" s="93">
        <f t="shared" si="1"/>
        <v>65.170509789599421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238106.27</v>
      </c>
      <c r="E72" s="247">
        <v>154810.35</v>
      </c>
      <c r="F72" s="93">
        <f t="shared" si="1"/>
        <v>65.017334486823898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364.72</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19.93</v>
      </c>
      <c r="E76" s="247">
        <v>527.42999999999995</v>
      </c>
      <c r="F76" s="93">
        <f t="shared" si="1"/>
        <v>2646.4124435524332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24194.73</v>
      </c>
      <c r="E78" s="104">
        <f>E79+SUM(E82:E84)-E85+E86</f>
        <v>25383.07</v>
      </c>
      <c r="F78" s="93">
        <f t="shared" si="1"/>
        <v>104.91156545247664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24194.73</v>
      </c>
      <c r="E86" s="247">
        <v>25383.07</v>
      </c>
      <c r="F86" s="93">
        <f t="shared" si="1"/>
        <v>104.91156545247664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13052.51</v>
      </c>
      <c r="E146" s="104">
        <f t="shared" si="26"/>
        <v>21845.41</v>
      </c>
      <c r="F146" s="93">
        <f t="shared" si="1"/>
        <v>167.36558715526746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9594.6</v>
      </c>
      <c r="E159" s="247">
        <v>14436.77</v>
      </c>
      <c r="F159" s="93">
        <f t="shared" si="1"/>
        <v>150.46765889145979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3457.91</v>
      </c>
      <c r="E160" s="247">
        <v>7408.64</v>
      </c>
      <c r="F160" s="93">
        <f t="shared" si="1"/>
        <v>214.25196144491906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183917.21</v>
      </c>
      <c r="E170" s="104">
        <f t="shared" si="29"/>
        <v>220756.96</v>
      </c>
      <c r="F170" s="93">
        <f t="shared" si="1"/>
        <v>120.03061594942636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183917.21</v>
      </c>
      <c r="E173" s="247">
        <v>220756.96</v>
      </c>
      <c r="F173" s="93">
        <f t="shared" si="1"/>
        <v>120.03061594942636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2178424.59</v>
      </c>
      <c r="E175" s="104">
        <f t="shared" si="30"/>
        <v>2151489.2199999997</v>
      </c>
      <c r="F175" s="93">
        <f t="shared" si="1"/>
        <v>98.763539021564199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268692.06000000006</v>
      </c>
      <c r="E176" s="104">
        <f t="shared" si="31"/>
        <v>271690.33</v>
      </c>
      <c r="F176" s="93">
        <f t="shared" si="1"/>
        <v>101.11587592130557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243055.88000000003</v>
      </c>
      <c r="E177" s="104">
        <f t="shared" si="32"/>
        <v>266430.76</v>
      </c>
      <c r="F177" s="93">
        <f t="shared" si="1"/>
        <v>109.61708064828548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177223.6</v>
      </c>
      <c r="E178" s="247">
        <v>218448.2</v>
      </c>
      <c r="F178" s="93">
        <f t="shared" si="1"/>
        <v>123.26134893998318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26163.61</v>
      </c>
      <c r="E179" s="247">
        <v>20838.27</v>
      </c>
      <c r="F179" s="93">
        <f t="shared" si="1"/>
        <v>79.646004507787723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190.04</v>
      </c>
      <c r="E180" s="104">
        <f t="shared" si="33"/>
        <v>1094.25</v>
      </c>
      <c r="F180" s="93">
        <f t="shared" si="1"/>
        <v>575.79983161439702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190.04</v>
      </c>
      <c r="E183" s="247">
        <v>1094.25</v>
      </c>
      <c r="F183" s="93">
        <f t="shared" si="1"/>
        <v>575.79983161439702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14996.76</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24481.87</v>
      </c>
      <c r="E188" s="247">
        <v>26050.04</v>
      </c>
      <c r="F188" s="93">
        <f t="shared" si="1"/>
        <v>106.40543389863602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25636.18</v>
      </c>
      <c r="E189" s="247">
        <v>5259.57</v>
      </c>
      <c r="F189" s="93">
        <f t="shared" si="1"/>
        <v>20.516200151504631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1909732.53</v>
      </c>
      <c r="E237" s="104">
        <f t="shared" si="41"/>
        <v>1879798.89</v>
      </c>
      <c r="F237" s="93">
        <f t="shared" si="1"/>
        <v>98.432574220223387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1719133.94</v>
      </c>
      <c r="E238" s="104">
        <f t="shared" si="42"/>
        <v>1727801.28</v>
      </c>
      <c r="F238" s="93">
        <f t="shared" si="1"/>
        <v>100.50416897708389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1719347.16</v>
      </c>
      <c r="E239" s="104">
        <f t="shared" si="43"/>
        <v>1728014.5</v>
      </c>
      <c r="F239" s="93">
        <f t="shared" si="1"/>
        <v>100.50410645398688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1689905.94</v>
      </c>
      <c r="E240" s="247">
        <v>1692669.54</v>
      </c>
      <c r="F240" s="93">
        <f t="shared" si="1"/>
        <v>100.16353572909509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29441.22</v>
      </c>
      <c r="E241" s="247">
        <v>35344.959999999999</v>
      </c>
      <c r="F241" s="93">
        <f t="shared" si="1"/>
        <v>120.05263368841372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213.22</v>
      </c>
      <c r="E242" s="104">
        <f t="shared" si="44"/>
        <v>213.22</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213.22</v>
      </c>
      <c r="E243" s="247">
        <v>213.22</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177546.08</v>
      </c>
      <c r="E245" s="104">
        <f t="shared" si="45"/>
        <v>130152.20000000001</v>
      </c>
      <c r="F245" s="93">
        <f t="shared" si="1"/>
        <v>73.306152408433917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224112.06</v>
      </c>
      <c r="E246" s="104">
        <f t="shared" si="46"/>
        <v>232386.54</v>
      </c>
      <c r="F246" s="93">
        <f t="shared" si="1"/>
        <v>103.69211723813525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224112.06</v>
      </c>
      <c r="E247" s="247">
        <v>232386.54</v>
      </c>
      <c r="F247" s="93">
        <f t="shared" si="1"/>
        <v>103.69211723813525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46565.98</v>
      </c>
      <c r="E250" s="104">
        <f t="shared" si="47"/>
        <v>102234.34</v>
      </c>
      <c r="F250" s="93">
        <f t="shared" si="1"/>
        <v>219.54727464127242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46565.98</v>
      </c>
      <c r="E252" s="247">
        <v>102234.34</v>
      </c>
      <c r="F252" s="93">
        <f t="shared" si="1"/>
        <v>219.54727464127242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13052.51</v>
      </c>
      <c r="E255" s="247">
        <v>21845.41</v>
      </c>
      <c r="F255" s="93">
        <f t="shared" si="1"/>
        <v>167.36558715526746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75020.05</v>
      </c>
      <c r="E259" s="104">
        <f t="shared" si="49"/>
        <v>75020.05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75020.05</v>
      </c>
      <c r="E260" s="248">
        <v>75020.05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6207.6</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6844.91</v>
      </c>
      <c r="E265" s="247">
        <v>21845.41</v>
      </c>
      <c r="F265" s="93">
        <f t="shared" si="50"/>
        <v>319.14824300100366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24194.73</v>
      </c>
      <c r="E268" s="247">
        <v>25329.98</v>
      </c>
      <c r="F268" s="93">
        <f t="shared" si="50"/>
        <v>104.69213750267103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53.09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33481.69</v>
      </c>
      <c r="E287" s="247">
        <v>399.25</v>
      </c>
      <c r="F287" s="93">
        <f t="shared" si="50"/>
        <v>1.1924427948529479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209574.19</v>
      </c>
      <c r="E288" s="247">
        <v>266031.51</v>
      </c>
      <c r="F288" s="93">
        <f t="shared" si="50"/>
        <v>126.9390615323385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18484.93</v>
      </c>
      <c r="E289" s="247">
        <v>5259.57</v>
      </c>
      <c r="F289" s="93">
        <f t="shared" si="50"/>
        <v>28.453286001083043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7151.25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2241.75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1349.04</v>
      </c>
      <c r="E299" s="247">
        <v>1349.04</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7448.84</v>
      </c>
      <c r="E302" s="247">
        <v>2280.37</v>
      </c>
      <c r="F302" s="93">
        <f t="shared" si="50"/>
        <v>30.61375999484483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B117" sqref="B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2538441.89</v>
      </c>
      <c r="E114" s="81">
        <f t="shared" si="22"/>
        <v>3141982.8200000003</v>
      </c>
      <c r="F114" s="63">
        <f t="shared" si="1"/>
        <v>123.77603885192741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2398947</v>
      </c>
      <c r="E115" s="81">
        <f t="shared" si="23"/>
        <v>3001173.14</v>
      </c>
      <c r="F115" s="63">
        <f t="shared" si="1"/>
        <v>125.10377011247019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2398947</v>
      </c>
      <c r="E117" s="249">
        <v>3001173.14</v>
      </c>
      <c r="F117" s="63">
        <f t="shared" si="1"/>
        <v>125.10377011247019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139494.89000000001</v>
      </c>
      <c r="E126" s="249">
        <v>140809.68</v>
      </c>
      <c r="F126" s="63">
        <f t="shared" si="1"/>
        <v>100.94253631799701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2538441.89</v>
      </c>
      <c r="E141" s="106">
        <f t="shared" si="28"/>
        <v>3141982.8200000003</v>
      </c>
      <c r="F141" s="82">
        <f t="shared" si="1"/>
        <v>123.77603885192741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C25" sqref="C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4331.25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4331.25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4331.25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4331.25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10" sqref="D1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268692.06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3147924.59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3092017.33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2634018.79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408538.38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4850.6899999999996</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34276.85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10332.620000000001</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55907.26</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3144926.3200000003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3068642.45</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2592794.19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413863.72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3946.48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49273.61</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8764.4500000000007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76283.87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271690.32999999961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5658.82</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399.25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399.25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399.25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5259.57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5259.57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266031.51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2280.37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263751.14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15059</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2025-01-29T17:30:36Z</dcterms:modified>
</cp:coreProperties>
</file>