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045" activeTab="2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45621"/>
</workbook>
</file>

<file path=xl/calcChain.xml><?xml version="1.0" encoding="utf-8"?>
<calcChain xmlns="http://schemas.openxmlformats.org/spreadsheetml/2006/main">
  <c r="Q67" i="3" l="1"/>
  <c r="P67" i="3"/>
  <c r="P52" i="3"/>
  <c r="P51" i="3"/>
  <c r="P46" i="3"/>
  <c r="Q52" i="3"/>
  <c r="Q51" i="3"/>
  <c r="Q46" i="3"/>
  <c r="Q23" i="3" l="1"/>
  <c r="P23" i="3"/>
  <c r="F137" i="5" l="1"/>
  <c r="F136" i="5" s="1"/>
  <c r="F141" i="5" s="1"/>
  <c r="E137" i="5"/>
  <c r="E136" i="5" s="1"/>
  <c r="E141" i="5" s="1"/>
  <c r="D137" i="5"/>
  <c r="D136" i="5" s="1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F87" i="5"/>
  <c r="F86" i="5" s="1"/>
  <c r="F85" i="5" s="1"/>
  <c r="E87" i="5"/>
  <c r="E86" i="5" s="1"/>
  <c r="E85" i="5" s="1"/>
  <c r="D87" i="5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F73" i="5"/>
  <c r="E73" i="5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F34" i="5"/>
  <c r="F33" i="5" s="1"/>
  <c r="E34" i="5"/>
  <c r="E33" i="5" s="1"/>
  <c r="D34" i="5"/>
  <c r="F30" i="5"/>
  <c r="E30" i="5"/>
  <c r="D30" i="5"/>
  <c r="F27" i="5"/>
  <c r="F9" i="5" s="1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F10" i="5"/>
  <c r="E10" i="5"/>
  <c r="D10" i="5"/>
  <c r="F72" i="5" l="1"/>
  <c r="F62" i="5"/>
  <c r="E72" i="5"/>
  <c r="E9" i="5"/>
  <c r="E8" i="5" s="1"/>
  <c r="E133" i="5" s="1"/>
  <c r="E142" i="5" s="1"/>
  <c r="D72" i="5"/>
  <c r="D86" i="5"/>
  <c r="D85" i="5" s="1"/>
  <c r="D62" i="5"/>
  <c r="D33" i="5"/>
  <c r="D9" i="5"/>
  <c r="F113" i="5"/>
  <c r="F8" i="5"/>
  <c r="F149" i="3"/>
  <c r="E150" i="3"/>
  <c r="G150" i="3"/>
  <c r="H150" i="3"/>
  <c r="I150" i="3"/>
  <c r="J150" i="3"/>
  <c r="K150" i="3"/>
  <c r="L150" i="3"/>
  <c r="M150" i="3"/>
  <c r="N150" i="3"/>
  <c r="O150" i="3"/>
  <c r="G64" i="3"/>
  <c r="H64" i="3"/>
  <c r="I64" i="3"/>
  <c r="J64" i="3"/>
  <c r="K64" i="3"/>
  <c r="L64" i="3"/>
  <c r="M64" i="3"/>
  <c r="N64" i="3"/>
  <c r="O64" i="3"/>
  <c r="F133" i="5" l="1"/>
  <c r="F142" i="5" s="1"/>
  <c r="D8" i="5"/>
  <c r="D133" i="5" s="1"/>
  <c r="D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61" i="3" s="1"/>
  <c r="E59" i="3"/>
  <c r="E58" i="3" s="1"/>
  <c r="E54" i="3"/>
  <c r="E53" i="3" s="1"/>
  <c r="E49" i="3"/>
  <c r="E48" i="3" s="1"/>
  <c r="E42" i="3"/>
  <c r="E40" i="3"/>
  <c r="E30" i="3"/>
  <c r="E20" i="3"/>
  <c r="E75" i="3" l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74" i="3"/>
  <c r="E73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G107" i="3"/>
  <c r="H107" i="3"/>
  <c r="I107" i="3"/>
  <c r="J107" i="3"/>
  <c r="K107" i="3"/>
  <c r="L107" i="3"/>
  <c r="M107" i="3"/>
  <c r="N107" i="3"/>
  <c r="O107" i="3"/>
  <c r="G109" i="3"/>
  <c r="H109" i="3"/>
  <c r="I109" i="3"/>
  <c r="J109" i="3"/>
  <c r="K109" i="3"/>
  <c r="L109" i="3"/>
  <c r="M109" i="3"/>
  <c r="N109" i="3"/>
  <c r="O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G80" i="3"/>
  <c r="H80" i="3"/>
  <c r="I80" i="3"/>
  <c r="J80" i="3"/>
  <c r="K80" i="3"/>
  <c r="L80" i="3"/>
  <c r="M80" i="3"/>
  <c r="N80" i="3"/>
  <c r="O80" i="3"/>
  <c r="F88" i="3"/>
  <c r="F85" i="3"/>
  <c r="D85" i="3" s="1"/>
  <c r="P85" i="3" s="1"/>
  <c r="Q85" i="3" s="1"/>
  <c r="Q84" i="3" s="1"/>
  <c r="Q83" i="3" s="1"/>
  <c r="F82" i="3"/>
  <c r="D82" i="3" s="1"/>
  <c r="P82" i="3" s="1"/>
  <c r="Q82" i="3" s="1"/>
  <c r="F81" i="3"/>
  <c r="F79" i="3"/>
  <c r="D79" i="3" s="1"/>
  <c r="P79" i="3" s="1"/>
  <c r="Q79" i="3" s="1"/>
  <c r="Q78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G78" i="3"/>
  <c r="H78" i="3"/>
  <c r="I78" i="3"/>
  <c r="J78" i="3"/>
  <c r="K78" i="3"/>
  <c r="L78" i="3"/>
  <c r="M78" i="3"/>
  <c r="N78" i="3"/>
  <c r="O78" i="3"/>
  <c r="P78" i="3"/>
  <c r="G76" i="3"/>
  <c r="H76" i="3"/>
  <c r="I76" i="3"/>
  <c r="J76" i="3"/>
  <c r="K76" i="3"/>
  <c r="L76" i="3"/>
  <c r="M76" i="3"/>
  <c r="N76" i="3"/>
  <c r="O76" i="3"/>
  <c r="G70" i="3"/>
  <c r="H70" i="3"/>
  <c r="I70" i="3"/>
  <c r="I61" i="3" s="1"/>
  <c r="J70" i="3"/>
  <c r="K70" i="3"/>
  <c r="L70" i="3"/>
  <c r="M70" i="3"/>
  <c r="M61" i="3" s="1"/>
  <c r="N70" i="3"/>
  <c r="O70" i="3"/>
  <c r="G62" i="3"/>
  <c r="H62" i="3"/>
  <c r="I62" i="3"/>
  <c r="J62" i="3"/>
  <c r="J61" i="3" s="1"/>
  <c r="K62" i="3"/>
  <c r="L62" i="3"/>
  <c r="M62" i="3"/>
  <c r="N62" i="3"/>
  <c r="N61" i="3" s="1"/>
  <c r="O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I58" i="3"/>
  <c r="M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G42" i="3"/>
  <c r="H42" i="3"/>
  <c r="I42" i="3"/>
  <c r="J42" i="3"/>
  <c r="K42" i="3"/>
  <c r="L42" i="3"/>
  <c r="M42" i="3"/>
  <c r="N42" i="3"/>
  <c r="O42" i="3"/>
  <c r="G40" i="3"/>
  <c r="H40" i="3"/>
  <c r="I40" i="3"/>
  <c r="J40" i="3"/>
  <c r="K40" i="3"/>
  <c r="L40" i="3"/>
  <c r="M40" i="3"/>
  <c r="N40" i="3"/>
  <c r="O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P114" i="3" s="1"/>
  <c r="Q114" i="3" s="1"/>
  <c r="Q113" i="3" s="1"/>
  <c r="Q112" i="3" s="1"/>
  <c r="Q111" i="3" s="1"/>
  <c r="F110" i="3"/>
  <c r="F108" i="3"/>
  <c r="F104" i="3"/>
  <c r="F100" i="3"/>
  <c r="F96" i="3"/>
  <c r="F92" i="3"/>
  <c r="F77" i="3"/>
  <c r="F71" i="3"/>
  <c r="D71" i="3" s="1"/>
  <c r="P71" i="3" s="1"/>
  <c r="Q71" i="3" s="1"/>
  <c r="Q70" i="3" s="1"/>
  <c r="F69" i="3"/>
  <c r="D69" i="3" s="1"/>
  <c r="P69" i="3" s="1"/>
  <c r="Q69" i="3" s="1"/>
  <c r="F68" i="3"/>
  <c r="D68" i="3" s="1"/>
  <c r="P68" i="3" s="1"/>
  <c r="Q68" i="3" s="1"/>
  <c r="F67" i="3"/>
  <c r="D67" i="3" s="1"/>
  <c r="F66" i="3"/>
  <c r="D66" i="3" s="1"/>
  <c r="P66" i="3" s="1"/>
  <c r="Q66" i="3" s="1"/>
  <c r="F65" i="3"/>
  <c r="D65" i="3" s="1"/>
  <c r="P65" i="3" s="1"/>
  <c r="F63" i="3"/>
  <c r="F60" i="3"/>
  <c r="F55" i="3"/>
  <c r="F52" i="3"/>
  <c r="D52" i="3" s="1"/>
  <c r="F51" i="3"/>
  <c r="D51" i="3" s="1"/>
  <c r="F50" i="3"/>
  <c r="F47" i="3"/>
  <c r="D47" i="3" s="1"/>
  <c r="P47" i="3" s="1"/>
  <c r="Q47" i="3" s="1"/>
  <c r="F46" i="3"/>
  <c r="D46" i="3" s="1"/>
  <c r="F45" i="3"/>
  <c r="D45" i="3" s="1"/>
  <c r="P45" i="3" s="1"/>
  <c r="Q45" i="3" s="1"/>
  <c r="F44" i="3"/>
  <c r="D44" i="3" s="1"/>
  <c r="P44" i="3" s="1"/>
  <c r="Q44" i="3" s="1"/>
  <c r="F43" i="3"/>
  <c r="D43" i="3" s="1"/>
  <c r="P43" i="3" s="1"/>
  <c r="Q43" i="3" s="1"/>
  <c r="F41" i="3"/>
  <c r="F39" i="3"/>
  <c r="D39" i="3" s="1"/>
  <c r="P39" i="3" s="1"/>
  <c r="Q39" i="3" s="1"/>
  <c r="F38" i="3"/>
  <c r="D38" i="3" s="1"/>
  <c r="P38" i="3" s="1"/>
  <c r="Q38" i="3" s="1"/>
  <c r="F37" i="3"/>
  <c r="D37" i="3" s="1"/>
  <c r="P37" i="3" s="1"/>
  <c r="Q37" i="3" s="1"/>
  <c r="F36" i="3"/>
  <c r="D36" i="3" s="1"/>
  <c r="P36" i="3" s="1"/>
  <c r="Q36" i="3" s="1"/>
  <c r="F35" i="3"/>
  <c r="D35" i="3" s="1"/>
  <c r="P35" i="3" s="1"/>
  <c r="Q35" i="3" s="1"/>
  <c r="F34" i="3"/>
  <c r="D34" i="3" s="1"/>
  <c r="P34" i="3" s="1"/>
  <c r="Q34" i="3" s="1"/>
  <c r="F33" i="3"/>
  <c r="D33" i="3" s="1"/>
  <c r="P33" i="3" s="1"/>
  <c r="Q33" i="3" s="1"/>
  <c r="F32" i="3"/>
  <c r="D32" i="3" s="1"/>
  <c r="P32" i="3" s="1"/>
  <c r="Q32" i="3" s="1"/>
  <c r="F31" i="3"/>
  <c r="D31" i="3" s="1"/>
  <c r="P31" i="3" s="1"/>
  <c r="Q31" i="3" s="1"/>
  <c r="F22" i="3"/>
  <c r="D22" i="3" s="1"/>
  <c r="P22" i="3" s="1"/>
  <c r="Q22" i="3" s="1"/>
  <c r="F23" i="3"/>
  <c r="D23" i="3" s="1"/>
  <c r="F25" i="3"/>
  <c r="F26" i="3"/>
  <c r="D26" i="3" s="1"/>
  <c r="P26" i="3" s="1"/>
  <c r="Q26" i="3" s="1"/>
  <c r="F27" i="3"/>
  <c r="D27" i="3" s="1"/>
  <c r="P27" i="3" s="1"/>
  <c r="Q27" i="3" s="1"/>
  <c r="F28" i="3"/>
  <c r="D28" i="3" s="1"/>
  <c r="P28" i="3" s="1"/>
  <c r="Q28" i="3" s="1"/>
  <c r="F29" i="3"/>
  <c r="D29" i="3" s="1"/>
  <c r="P29" i="3" s="1"/>
  <c r="Q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Q42" i="3" l="1"/>
  <c r="Q30" i="3"/>
  <c r="P30" i="3"/>
  <c r="P113" i="3"/>
  <c r="P112" i="3" s="1"/>
  <c r="P111" i="3" s="1"/>
  <c r="P84" i="3"/>
  <c r="P83" i="3" s="1"/>
  <c r="P70" i="3"/>
  <c r="Q65" i="3"/>
  <c r="Q64" i="3" s="1"/>
  <c r="P64" i="3"/>
  <c r="P42" i="3"/>
  <c r="K132" i="3"/>
  <c r="K131" i="3" s="1"/>
  <c r="L61" i="3"/>
  <c r="H61" i="3"/>
  <c r="H57" i="3" s="1"/>
  <c r="H56" i="3" s="1"/>
  <c r="H19" i="3"/>
  <c r="L19" i="3"/>
  <c r="M19" i="3"/>
  <c r="I19" i="3"/>
  <c r="I18" i="3" s="1"/>
  <c r="I17" i="3" s="1"/>
  <c r="D21" i="3"/>
  <c r="F150" i="3"/>
  <c r="E130" i="3"/>
  <c r="E72" i="3" s="1"/>
  <c r="D133" i="3"/>
  <c r="D127" i="3"/>
  <c r="D125" i="3"/>
  <c r="D113" i="3"/>
  <c r="D84" i="3"/>
  <c r="D78" i="3"/>
  <c r="M138" i="3"/>
  <c r="M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M75" i="3"/>
  <c r="O19" i="3"/>
  <c r="O18" i="3" s="1"/>
  <c r="O17" i="3" s="1"/>
  <c r="K19" i="3"/>
  <c r="K18" i="3" s="1"/>
  <c r="K17" i="3" s="1"/>
  <c r="G19" i="3"/>
  <c r="G18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P122" i="3" s="1"/>
  <c r="D25" i="3"/>
  <c r="P25" i="3" s="1"/>
  <c r="F24" i="3"/>
  <c r="D30" i="3"/>
  <c r="F40" i="3"/>
  <c r="D41" i="3"/>
  <c r="P41" i="3" s="1"/>
  <c r="D64" i="3"/>
  <c r="F95" i="3"/>
  <c r="F94" i="3" s="1"/>
  <c r="F93" i="3" s="1"/>
  <c r="D96" i="3"/>
  <c r="P96" i="3" s="1"/>
  <c r="F109" i="3"/>
  <c r="D110" i="3"/>
  <c r="P110" i="3" s="1"/>
  <c r="F70" i="3"/>
  <c r="K75" i="3"/>
  <c r="K74" i="3" s="1"/>
  <c r="K73" i="3" s="1"/>
  <c r="G75" i="3"/>
  <c r="F87" i="3"/>
  <c r="F86" i="3" s="1"/>
  <c r="F84" i="3" s="1"/>
  <c r="F83" i="3" s="1"/>
  <c r="D88" i="3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P92" i="3" s="1"/>
  <c r="F139" i="3"/>
  <c r="D140" i="3"/>
  <c r="F54" i="3"/>
  <c r="F53" i="3" s="1"/>
  <c r="D55" i="3"/>
  <c r="P55" i="3" s="1"/>
  <c r="F99" i="3"/>
  <c r="F98" i="3" s="1"/>
  <c r="F97" i="3" s="1"/>
  <c r="D100" i="3"/>
  <c r="P100" i="3" s="1"/>
  <c r="F142" i="3"/>
  <c r="D143" i="3"/>
  <c r="F80" i="3"/>
  <c r="D81" i="3"/>
  <c r="P81" i="3" s="1"/>
  <c r="Q81" i="3" s="1"/>
  <c r="Q80" i="3" s="1"/>
  <c r="O106" i="3"/>
  <c r="O105" i="3" s="1"/>
  <c r="F125" i="3"/>
  <c r="F124" i="3" s="1"/>
  <c r="F123" i="3" s="1"/>
  <c r="F62" i="3"/>
  <c r="D63" i="3"/>
  <c r="P63" i="3" s="1"/>
  <c r="F107" i="3"/>
  <c r="D108" i="3"/>
  <c r="P108" i="3" s="1"/>
  <c r="F148" i="3"/>
  <c r="F147" i="3" s="1"/>
  <c r="F146" i="3" s="1"/>
  <c r="D149" i="3"/>
  <c r="F20" i="3"/>
  <c r="D42" i="3"/>
  <c r="F49" i="3"/>
  <c r="F48" i="3" s="1"/>
  <c r="D50" i="3"/>
  <c r="P50" i="3" s="1"/>
  <c r="F59" i="3"/>
  <c r="F58" i="3" s="1"/>
  <c r="D60" i="3"/>
  <c r="P60" i="3" s="1"/>
  <c r="F76" i="3"/>
  <c r="D77" i="3"/>
  <c r="P77" i="3" s="1"/>
  <c r="F103" i="3"/>
  <c r="F102" i="3" s="1"/>
  <c r="F101" i="3" s="1"/>
  <c r="D104" i="3"/>
  <c r="P104" i="3" s="1"/>
  <c r="F117" i="3"/>
  <c r="F116" i="3" s="1"/>
  <c r="F115" i="3" s="1"/>
  <c r="D118" i="3"/>
  <c r="P118" i="3" s="1"/>
  <c r="F135" i="3"/>
  <c r="D136" i="3"/>
  <c r="F144" i="3"/>
  <c r="D145" i="3"/>
  <c r="P145" i="3" s="1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F42" i="3"/>
  <c r="M106" i="3"/>
  <c r="M105" i="3" s="1"/>
  <c r="I106" i="3"/>
  <c r="I105" i="3" s="1"/>
  <c r="I138" i="3"/>
  <c r="I137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Q145" i="3" l="1"/>
  <c r="Q144" i="3" s="1"/>
  <c r="Q138" i="3" s="1"/>
  <c r="Q137" i="3" s="1"/>
  <c r="P144" i="3"/>
  <c r="P138" i="3" s="1"/>
  <c r="P137" i="3" s="1"/>
  <c r="Q122" i="3"/>
  <c r="Q121" i="3" s="1"/>
  <c r="Q120" i="3" s="1"/>
  <c r="Q119" i="3" s="1"/>
  <c r="P121" i="3"/>
  <c r="P120" i="3" s="1"/>
  <c r="P119" i="3" s="1"/>
  <c r="Q118" i="3"/>
  <c r="Q117" i="3" s="1"/>
  <c r="Q116" i="3" s="1"/>
  <c r="Q115" i="3" s="1"/>
  <c r="P117" i="3"/>
  <c r="P116" i="3" s="1"/>
  <c r="P115" i="3" s="1"/>
  <c r="Q110" i="3"/>
  <c r="Q109" i="3" s="1"/>
  <c r="P109" i="3"/>
  <c r="Q108" i="3"/>
  <c r="Q107" i="3" s="1"/>
  <c r="Q106" i="3" s="1"/>
  <c r="Q105" i="3" s="1"/>
  <c r="P107" i="3"/>
  <c r="P106" i="3" s="1"/>
  <c r="P105" i="3" s="1"/>
  <c r="Q104" i="3"/>
  <c r="Q103" i="3" s="1"/>
  <c r="Q102" i="3" s="1"/>
  <c r="Q101" i="3" s="1"/>
  <c r="P103" i="3"/>
  <c r="P102" i="3" s="1"/>
  <c r="P101" i="3" s="1"/>
  <c r="Q100" i="3"/>
  <c r="Q99" i="3" s="1"/>
  <c r="Q98" i="3" s="1"/>
  <c r="Q97" i="3" s="1"/>
  <c r="P99" i="3"/>
  <c r="P98" i="3" s="1"/>
  <c r="P97" i="3" s="1"/>
  <c r="Q96" i="3"/>
  <c r="Q95" i="3" s="1"/>
  <c r="Q94" i="3" s="1"/>
  <c r="Q93" i="3" s="1"/>
  <c r="P95" i="3"/>
  <c r="P94" i="3" s="1"/>
  <c r="P93" i="3" s="1"/>
  <c r="Q92" i="3"/>
  <c r="Q91" i="3" s="1"/>
  <c r="Q90" i="3" s="1"/>
  <c r="Q89" i="3" s="1"/>
  <c r="P91" i="3"/>
  <c r="P90" i="3" s="1"/>
  <c r="P89" i="3" s="1"/>
  <c r="P80" i="3"/>
  <c r="Q77" i="3"/>
  <c r="Q76" i="3" s="1"/>
  <c r="Q75" i="3" s="1"/>
  <c r="Q74" i="3" s="1"/>
  <c r="Q73" i="3" s="1"/>
  <c r="P76" i="3"/>
  <c r="P75" i="3" s="1"/>
  <c r="P74" i="3" s="1"/>
  <c r="P73" i="3" s="1"/>
  <c r="Q63" i="3"/>
  <c r="Q62" i="3" s="1"/>
  <c r="Q61" i="3" s="1"/>
  <c r="P62" i="3"/>
  <c r="P61" i="3" s="1"/>
  <c r="Q60" i="3"/>
  <c r="Q59" i="3" s="1"/>
  <c r="Q58" i="3" s="1"/>
  <c r="P59" i="3"/>
  <c r="P58" i="3" s="1"/>
  <c r="P57" i="3" s="1"/>
  <c r="P56" i="3" s="1"/>
  <c r="Q55" i="3"/>
  <c r="Q54" i="3" s="1"/>
  <c r="Q53" i="3" s="1"/>
  <c r="P54" i="3"/>
  <c r="P53" i="3" s="1"/>
  <c r="Q50" i="3"/>
  <c r="Q49" i="3" s="1"/>
  <c r="Q48" i="3" s="1"/>
  <c r="P49" i="3"/>
  <c r="P48" i="3" s="1"/>
  <c r="Q41" i="3"/>
  <c r="Q40" i="3" s="1"/>
  <c r="P40" i="3"/>
  <c r="P24" i="3"/>
  <c r="Q25" i="3"/>
  <c r="Q24" i="3" s="1"/>
  <c r="D20" i="3"/>
  <c r="P21" i="3"/>
  <c r="Q21" i="3" s="1"/>
  <c r="Q130" i="3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D58" i="3"/>
  <c r="F19" i="3"/>
  <c r="F18" i="3" s="1"/>
  <c r="F17" i="3" s="1"/>
  <c r="D62" i="3"/>
  <c r="D61" i="3" s="1"/>
  <c r="D49" i="3"/>
  <c r="D40" i="3"/>
  <c r="D24" i="3"/>
  <c r="G17" i="3"/>
  <c r="G57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H72" i="3"/>
  <c r="E15" i="3"/>
  <c r="E14" i="3" s="1"/>
  <c r="M72" i="3"/>
  <c r="F7" i="1"/>
  <c r="G7" i="1"/>
  <c r="H7" i="1"/>
  <c r="F10" i="1"/>
  <c r="G10" i="1"/>
  <c r="H10" i="1"/>
  <c r="F22" i="1"/>
  <c r="G22" i="1"/>
  <c r="H22" i="1"/>
  <c r="H13" i="1" l="1"/>
  <c r="H24" i="1" s="1"/>
  <c r="G13" i="1"/>
  <c r="G24" i="1" s="1"/>
  <c r="H15" i="3"/>
  <c r="H14" i="3" s="1"/>
  <c r="F13" i="1"/>
  <c r="F24" i="1" s="1"/>
  <c r="Q72" i="3"/>
  <c r="P72" i="3"/>
  <c r="Q57" i="3"/>
  <c r="Q56" i="3" s="1"/>
  <c r="Q150" i="3"/>
  <c r="Q20" i="3"/>
  <c r="Q19" i="3" s="1"/>
  <c r="Q18" i="3" s="1"/>
  <c r="Q17" i="3" s="1"/>
  <c r="Q16" i="3" s="1"/>
  <c r="Q15" i="3" s="1"/>
  <c r="Q14" i="3" s="1"/>
  <c r="P150" i="3"/>
  <c r="P20" i="3"/>
  <c r="P19" i="3" s="1"/>
  <c r="P18" i="3" s="1"/>
  <c r="P17" i="3" s="1"/>
  <c r="P16" i="3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G56" i="3"/>
  <c r="D57" i="3"/>
  <c r="D48" i="3"/>
  <c r="I15" i="3"/>
  <c r="I14" i="3" s="1"/>
  <c r="O15" i="3"/>
  <c r="O14" i="3" s="1"/>
  <c r="F16" i="3"/>
  <c r="N15" i="3"/>
  <c r="N14" i="3" s="1"/>
  <c r="J15" i="3"/>
  <c r="J14" i="3" s="1"/>
  <c r="M15" i="3"/>
  <c r="M14" i="3" s="1"/>
  <c r="P15" i="3" l="1"/>
  <c r="P14" i="3" s="1"/>
  <c r="D146" i="3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<sst xmlns="http://schemas.openxmlformats.org/spreadsheetml/2006/main" count="568" uniqueCount="456">
  <si>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</si>
  <si>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</si>
  <si>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</si>
  <si>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</si>
  <si>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</si>
  <si>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</si>
  <si>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</si>
  <si>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</si>
  <si>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</si>
  <si>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</si>
  <si>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</si>
  <si>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</si>
  <si>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</si>
  <si>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</si>
  <si>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</si>
  <si>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</si>
  <si>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</si>
  <si>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</si>
  <si>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</si>
  <si>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</si>
  <si>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NAZIV USTANOVE_____________________________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</si>
  <si>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</si>
  <si>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</si>
  <si>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</si>
  <si>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</si>
  <si>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</si>
  <si>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</si>
  <si>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</si>
  <si>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</si>
  <si>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</si>
  <si>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</si>
  <si>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</si>
  <si>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</si>
  <si>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</si>
  <si>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</si>
  <si>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</si>
  <si>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</si>
  <si>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</si>
  <si>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</si>
  <si>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</si>
  <si>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</si>
  <si>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</si>
  <si>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</si>
  <si>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</si>
  <si>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</si>
  <si>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</si>
  <si>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</si>
  <si>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</si>
  <si>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</si>
  <si>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</si>
  <si>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</si>
  <si>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</si>
  <si>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</si>
  <si>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</si>
  <si>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</si>
  <si>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</si>
  <si>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</si>
  <si>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</si>
  <si>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</si>
  <si>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</si>
  <si>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</si>
  <si>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</si>
  <si>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</si>
  <si>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</si>
  <si>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</si>
  <si>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</si>
  <si>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</si>
  <si>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</si>
  <si>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</si>
  <si>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</si>
  <si>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</si>
  <si>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</si>
  <si>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</si>
  <si>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</si>
  <si>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</si>
  <si>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</si>
  <si>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</si>
  <si>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</si>
  <si>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</si>
  <si>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</si>
  <si>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</si>
  <si>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</si>
  <si>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</si>
  <si>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</si>
  <si>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</si>
  <si>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</si>
  <si>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</si>
  <si>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</si>
  <si>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</si>
  <si>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</si>
  <si>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</si>
  <si>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</si>
  <si>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</si>
  <si>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</si>
  <si>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</si>
  <si>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</si>
  <si>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</si>
  <si>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</si>
  <si>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</si>
  <si>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</si>
  <si>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</si>
  <si>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</si>
  <si>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</si>
  <si>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</si>
  <si>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</si>
  <si>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</si>
  <si>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</si>
  <si>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</si>
  <si>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</si>
  <si>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</si>
  <si>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</si>
  <si>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</si>
  <si>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</si>
  <si>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</si>
  <si>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</si>
  <si>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</si>
  <si>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</si>
  <si>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</si>
  <si>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</si>
  <si>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</si>
  <si>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</si>
  <si>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</si>
  <si>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</si>
  <si>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</si>
  <si>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</si>
  <si>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</si>
  <si>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</si>
  <si>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</si>
  <si>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</si>
  <si>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</si>
  <si>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</si>
  <si>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</si>
  <si>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</si>
  <si>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</si>
  <si>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</si>
  <si>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</si>
  <si>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</si>
  <si>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</si>
  <si>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</si>
  <si>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</si>
  <si>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</si>
  <si>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</si>
  <si>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</si>
  <si>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</si>
  <si>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</si>
  <si>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</si>
  <si>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</si>
  <si>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</si>
  <si>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</si>
  <si>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</si>
  <si>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</si>
  <si>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</si>
  <si>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</si>
  <si>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</si>
  <si>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</si>
  <si>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</si>
  <si>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</si>
  <si>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</si>
  <si>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</si>
  <si>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</si>
  <si>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</si>
  <si>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</si>
  <si>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</si>
  <si>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</si>
  <si>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</si>
  <si>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</si>
  <si>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</si>
  <si>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</si>
  <si>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</si>
  <si>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</si>
  <si>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</si>
  <si>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</si>
  <si>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</si>
  <si>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</si>
  <si>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</si>
  <si>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</si>
  <si>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</si>
  <si>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</si>
  <si>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</si>
  <si>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</si>
  <si>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</si>
  <si>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</si>
  <si>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</si>
  <si>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</si>
  <si>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</si>
  <si>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</si>
  <si>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</si>
  <si>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</si>
  <si>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</si>
  <si>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</si>
  <si>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</si>
  <si>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</si>
  <si>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</si>
  <si>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</si>
  <si>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</si>
  <si>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</si>
  <si>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</si>
  <si>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</si>
  <si>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</si>
  <si>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</si>
  <si>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</si>
  <si>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</si>
  <si>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</si>
  <si>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Korisnik proračuna:</t>
  </si>
  <si>
    <t>Kontak osoba:</t>
  </si>
  <si>
    <t>Tel: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</si>
  <si>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</si>
  <si>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</si>
  <si>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</si>
  <si>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</si>
  <si>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</si>
  <si>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</si>
  <si>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</si>
  <si>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</si>
  <si>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</si>
  <si>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</si>
  <si>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</si>
  <si>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</si>
  <si>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</si>
  <si>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</si>
  <si>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</si>
  <si>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</si>
  <si>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</si>
  <si>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</si>
  <si>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</si>
  <si>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</si>
  <si>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</si>
  <si>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</si>
  <si>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</si>
  <si>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</si>
  <si>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</si>
  <si>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</si>
  <si>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</si>
  <si>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</si>
  <si>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</si>
  <si>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</si>
  <si>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</si>
  <si>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</si>
  <si>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</si>
  <si>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</si>
  <si>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</si>
  <si>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</si>
  <si>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</si>
  <si>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</si>
  <si>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</si>
  <si>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</si>
  <si>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</si>
  <si>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</si>
  <si>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</si>
  <si>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</si>
  <si>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</si>
  <si>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</si>
  <si>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</si>
  <si>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</si>
  <si>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</si>
  <si>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</si>
  <si>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</si>
  <si>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</si>
  <si>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</si>
  <si>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</si>
  <si>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</si>
  <si>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</si>
  <si>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</si>
  <si>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</si>
  <si>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</si>
  <si>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</si>
  <si>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</si>
  <si>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</si>
  <si>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</si>
  <si>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</si>
  <si>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</si>
  <si>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</si>
  <si>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</si>
  <si>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</si>
  <si>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</si>
  <si>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</si>
  <si>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</si>
  <si>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</si>
  <si>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</si>
  <si>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</si>
  <si>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</si>
  <si>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</si>
  <si>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</si>
  <si>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</si>
  <si>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</si>
  <si>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</si>
  <si>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</si>
  <si>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</si>
  <si>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</si>
  <si>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</si>
  <si>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</si>
  <si>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</si>
  <si>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</si>
  <si>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</si>
  <si>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</si>
  <si>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</si>
  <si>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</si>
  <si>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</si>
  <si>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</si>
  <si>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</si>
  <si>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</si>
  <si>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</si>
  <si>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</si>
  <si>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</si>
  <si>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</si>
  <si>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</si>
  <si>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</si>
  <si>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</si>
  <si>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</si>
  <si>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</si>
  <si>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</si>
  <si>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</si>
  <si>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</si>
  <si>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</si>
  <si>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</si>
  <si>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</si>
  <si>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</si>
  <si>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</si>
  <si>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</si>
  <si>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</si>
  <si>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</si>
  <si>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</si>
  <si>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</si>
  <si>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</si>
  <si>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</si>
  <si>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</si>
  <si>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</si>
  <si>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</si>
  <si>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</si>
  <si>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</si>
  <si>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</si>
  <si>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</si>
  <si>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</si>
  <si>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</si>
  <si>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</si>
  <si>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</si>
  <si>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</si>
  <si>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</si>
  <si>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</si>
  <si>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</si>
  <si>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</si>
  <si>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</si>
  <si>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</si>
  <si>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</si>
  <si>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</si>
  <si>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</si>
  <si>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</si>
  <si>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</si>
  <si>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</si>
  <si>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</si>
  <si>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</si>
  <si>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</si>
  <si>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</si>
  <si>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</si>
  <si>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</si>
  <si>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</si>
  <si>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</si>
  <si>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</si>
  <si>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</si>
  <si>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</si>
  <si>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</si>
  <si>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</si>
  <si>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</si>
  <si>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</si>
  <si>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</si>
  <si>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</si>
  <si>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</si>
  <si>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</si>
  <si>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</si>
  <si>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</si>
  <si>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</si>
  <si>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</si>
  <si>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</si>
  <si>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</si>
  <si>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</si>
  <si>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</si>
  <si>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</si>
  <si>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</si>
  <si>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</si>
  <si>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</si>
  <si>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</si>
  <si>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</si>
  <si>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</si>
  <si>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</si>
  <si>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</si>
  <si>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</si>
  <si>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</si>
  <si>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</si>
  <si>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</si>
  <si>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</si>
  <si>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</si>
  <si>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</si>
  <si>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</si>
  <si>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</si>
  <si>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</si>
  <si>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</si>
  <si>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</si>
  <si>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</si>
  <si>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</si>
  <si>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</si>
  <si>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</si>
  <si>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</si>
  <si>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</si>
  <si>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</si>
  <si>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</si>
  <si>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</si>
  <si>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</si>
  <si>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</si>
  <si>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</si>
  <si>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</si>
  <si>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</si>
  <si>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</si>
  <si>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</si>
  <si>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</si>
  <si>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</si>
  <si>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</si>
  <si>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</si>
  <si>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</si>
  <si>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</si>
  <si>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</si>
  <si>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</si>
  <si>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</si>
  <si>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</si>
  <si>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</si>
  <si>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</si>
  <si>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</si>
  <si>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</si>
  <si>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</si>
  <si>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</si>
  <si>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</si>
  <si>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u Zagrebu , ____________________________ 2017.g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</si>
  <si>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</si>
  <si>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</si>
  <si>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</si>
  <si>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</si>
  <si>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</si>
  <si>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</si>
  <si>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</si>
  <si>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</si>
  <si>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</si>
  <si>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</si>
  <si>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</si>
  <si>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</si>
  <si>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</si>
  <si>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OŠ JORDANOVAC JORDANOVAC 108, ZAGREB</t>
  </si>
  <si>
    <t>ZLATKO MARIĆ</t>
  </si>
  <si>
    <t>091/2346-271</t>
  </si>
  <si>
    <t>OŠ JORDANOVAC, JORDANOVAC 108, ZAGREB</t>
  </si>
  <si>
    <t>Redovni program odgoja i obrazovanja</t>
  </si>
  <si>
    <t xml:space="preserve">Poboljšanje kvalitete i učinkovitosti odgoja i obrazovanja. Nabava nastavnih sredstava i pomagala te sitnog inventara za školsku kuhinju. Nastavak informatizacije učionice informatike i ostalih učionica.  </t>
  </si>
  <si>
    <t>Cilj se planira postići uskom suradnjom s Gradskim uredom za obrazovanje, kulturu i sport i lokalnom zajednicom u svrhu poboljšanja kvalitete i učinkovitosti odgoja i obrazovanja s mogućnošću cjelodnevnog odgojno obrazovnog rada u sklopu dodatne i dopunske nastave i izvannastavnih aktivnosti za učenike te organizirajanja aktivnosti cjeloživotnog obrazovanja za cjelokupnu lokalnu zajednicu.</t>
  </si>
  <si>
    <t>Zakon o odgoju i obrazovanju u osnovnoj i srednjoj školi (NN br.87/08, 86/09, 92/10,105/11 i 90/11), Upute za izradu prijedloga državnog proračuna Republike Hrvatske za razdoblje 2014-2016. Ministarstva financija i upute za izradu proračuna Grada Zagreba za razdoblje 2014-2016, Godišnji odgojno obrazovni plan i Školski kurikulum za školsku godinu 2017./2018.</t>
  </si>
  <si>
    <t>Uvođenje cjelodnevnog odgojno-obrazovanog rada pridonosi se poboljšanju kvalitete i učinkovitosti obrazovanja i povećanje broja učenika koji su uključeni u različite sportske projekte, priredbe, sportske aktivnosti i manifestacije predviđene školskim kurikulumom.</t>
  </si>
  <si>
    <t>Nedostatak materijalnih sredstava i ograničenost propisanom satnicom učitelja.</t>
  </si>
  <si>
    <t>Školsku godinu 2016./2017  nije uspješno završilo tri učenika i upućeni su na ponavljanje razreda. Učenici osmih razreda su u većini slučajeva upisali željeno srednješkolsko obrazovanje. Sudjelovali su na natjecanjima iz "Znanosti mladima i Lidrano".Četvoro učenika je svojim znanjem i radom izborilo državno natjecanje iz matematike, geografije i fizike. Zaposlenici su se stručno usavršavali na seminarima i stručnim aktivima. Učenici su išli na tematske izlete i posjete kulturnim ustanovama.</t>
  </si>
  <si>
    <t>nastava je organizirana u jutarnjoj smjeni u petodnevnom radnom tjednu. Poslijepodnevni turnus se koristi za učenje stranih jezika, izvođenje dodatne, dopunske nastave  te izvanškolskih aktivnosti, također se održavaju stručni aktivi te razredna i nastavnička vijeća.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</si>
</sst>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5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MS Sans Serif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3" fillId="0" borderId="45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3" fillId="0" borderId="41" xfId="0" applyNumberFormat="1" applyFont="1" applyFill="1" applyBorder="1" applyAlignment="1" applyProtection="1">
      <alignment vertical="top" wrapText="1"/>
    </xf>
    <xf numFmtId="0" fontId="3" fillId="0" borderId="43" xfId="0" applyNumberFormat="1" applyFont="1" applyFill="1" applyBorder="1" applyAlignment="1" applyProtection="1">
      <alignment vertical="top" wrapText="1"/>
    </xf>
    <xf numFmtId="0" fontId="14" fillId="0" borderId="47" xfId="0" applyNumberFormat="1" applyFont="1" applyFill="1" applyBorder="1" applyAlignment="1" applyProtection="1">
      <alignment vertical="top" wrapText="1"/>
    </xf>
    <xf numFmtId="0" fontId="14" fillId="0" borderId="43" xfId="0" applyNumberFormat="1" applyFont="1" applyFill="1" applyBorder="1" applyAlignment="1" applyProtection="1">
      <alignment vertical="top" wrapText="1"/>
    </xf>
    <xf numFmtId="0" fontId="53" fillId="0" borderId="47" xfId="0" applyNumberFormat="1" applyFont="1" applyFill="1" applyBorder="1" applyAlignment="1" applyProtection="1">
      <alignment vertical="top" wrapText="1"/>
    </xf>
    <xf numFmtId="0" fontId="53" fillId="0" borderId="43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H15" sqref="H1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36"/>
      <c r="B2" s="236"/>
      <c r="C2" s="236"/>
      <c r="D2" s="236"/>
      <c r="E2" s="236"/>
      <c r="F2" s="236"/>
      <c r="G2" s="236"/>
      <c r="H2" s="236"/>
    </row>
    <row r="3" spans="1:10" ht="48" customHeight="1" x14ac:dyDescent="0.2">
      <c r="A3" s="237" t="s">
        <v>18</v>
      </c>
      <c r="B3" s="237"/>
      <c r="C3" s="237"/>
      <c r="D3" s="237"/>
      <c r="E3" s="237"/>
      <c r="F3" s="237"/>
      <c r="G3" s="237"/>
      <c r="H3" s="237"/>
    </row>
    <row r="4" spans="1:10" s="31" customFormat="1" ht="26.25" customHeight="1" x14ac:dyDescent="0.2">
      <c r="A4" s="237" t="s">
        <v>17</v>
      </c>
      <c r="B4" s="237"/>
      <c r="C4" s="237"/>
      <c r="D4" s="237"/>
      <c r="E4" s="237"/>
      <c r="F4" s="237"/>
      <c r="G4" s="238"/>
      <c r="H4" s="238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39" t="s">
        <v>16</v>
      </c>
      <c r="B7" s="240"/>
      <c r="C7" s="240"/>
      <c r="D7" s="240"/>
      <c r="E7" s="241"/>
      <c r="F7" s="13">
        <f>+F8+F9</f>
        <v>3905100</v>
      </c>
      <c r="G7" s="13">
        <f>G8+G9</f>
        <v>3955085</v>
      </c>
      <c r="H7" s="13">
        <f>+H8+H9</f>
        <v>4010852</v>
      </c>
      <c r="I7" s="28"/>
    </row>
    <row r="8" spans="1:10" ht="22.5" customHeight="1" x14ac:dyDescent="0.25">
      <c r="A8" s="251" t="s">
        <v>15</v>
      </c>
      <c r="B8" s="252"/>
      <c r="C8" s="252"/>
      <c r="D8" s="252"/>
      <c r="E8" s="253"/>
      <c r="F8" s="25">
        <v>3905100</v>
      </c>
      <c r="G8" s="25">
        <v>3955085</v>
      </c>
      <c r="H8" s="25">
        <v>4010852</v>
      </c>
    </row>
    <row r="9" spans="1:10" ht="22.5" customHeight="1" x14ac:dyDescent="0.25">
      <c r="A9" s="254" t="s">
        <v>14</v>
      </c>
      <c r="B9" s="253"/>
      <c r="C9" s="253"/>
      <c r="D9" s="253"/>
      <c r="E9" s="253"/>
      <c r="F9" s="25"/>
      <c r="G9" s="25"/>
      <c r="H9" s="25"/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3905100</v>
      </c>
      <c r="G10" s="13">
        <f>+G11+G12</f>
        <v>3955085</v>
      </c>
      <c r="H10" s="13">
        <f>+H11+H12</f>
        <v>4010852</v>
      </c>
    </row>
    <row r="11" spans="1:10" ht="22.5" customHeight="1" x14ac:dyDescent="0.25">
      <c r="A11" s="255" t="s">
        <v>12</v>
      </c>
      <c r="B11" s="252"/>
      <c r="C11" s="252"/>
      <c r="D11" s="252"/>
      <c r="E11" s="256"/>
      <c r="F11" s="25">
        <v>3680100</v>
      </c>
      <c r="G11" s="25">
        <v>3727205</v>
      </c>
      <c r="H11" s="24">
        <v>3779759</v>
      </c>
      <c r="I11" s="3"/>
      <c r="J11" s="3"/>
    </row>
    <row r="12" spans="1:10" ht="22.5" customHeight="1" x14ac:dyDescent="0.25">
      <c r="A12" s="257" t="s">
        <v>11</v>
      </c>
      <c r="B12" s="253"/>
      <c r="C12" s="253"/>
      <c r="D12" s="253"/>
      <c r="E12" s="253"/>
      <c r="F12" s="10">
        <v>225000</v>
      </c>
      <c r="G12" s="10">
        <v>227880</v>
      </c>
      <c r="H12" s="24">
        <v>231093</v>
      </c>
      <c r="I12" s="3"/>
      <c r="J12" s="3"/>
    </row>
    <row r="13" spans="1:10" ht="22.5" customHeight="1" x14ac:dyDescent="0.25">
      <c r="A13" s="242" t="s">
        <v>10</v>
      </c>
      <c r="B13" s="240"/>
      <c r="C13" s="240"/>
      <c r="D13" s="240"/>
      <c r="E13" s="240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7"/>
      <c r="B14" s="243"/>
      <c r="C14" s="243"/>
      <c r="D14" s="243"/>
      <c r="E14" s="243"/>
      <c r="F14" s="244"/>
      <c r="G14" s="244"/>
      <c r="H14" s="244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45" t="s">
        <v>9</v>
      </c>
      <c r="B16" s="246"/>
      <c r="C16" s="246"/>
      <c r="D16" s="246"/>
      <c r="E16" s="247"/>
      <c r="F16" s="23"/>
      <c r="G16" s="23"/>
      <c r="H16" s="22"/>
      <c r="J16" s="3"/>
    </row>
    <row r="17" spans="1:11" ht="34.5" customHeight="1" x14ac:dyDescent="0.25">
      <c r="A17" s="248" t="s">
        <v>8</v>
      </c>
      <c r="B17" s="249"/>
      <c r="C17" s="249"/>
      <c r="D17" s="249"/>
      <c r="E17" s="250"/>
      <c r="F17" s="21"/>
      <c r="G17" s="21"/>
      <c r="H17" s="20"/>
      <c r="J17" s="3"/>
    </row>
    <row r="18" spans="1:11" s="7" customFormat="1" ht="25.5" customHeight="1" x14ac:dyDescent="0.25">
      <c r="A18" s="260"/>
      <c r="B18" s="243"/>
      <c r="C18" s="243"/>
      <c r="D18" s="243"/>
      <c r="E18" s="243"/>
      <c r="F18" s="244"/>
      <c r="G18" s="244"/>
      <c r="H18" s="244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51" t="s">
        <v>4</v>
      </c>
      <c r="B20" s="252"/>
      <c r="C20" s="252"/>
      <c r="D20" s="252"/>
      <c r="E20" s="252"/>
      <c r="F20" s="10"/>
      <c r="G20" s="10"/>
      <c r="H20" s="10"/>
      <c r="J20" s="11"/>
    </row>
    <row r="21" spans="1:11" s="7" customFormat="1" ht="33.75" customHeight="1" x14ac:dyDescent="0.25">
      <c r="A21" s="251" t="s">
        <v>3</v>
      </c>
      <c r="B21" s="252"/>
      <c r="C21" s="252"/>
      <c r="D21" s="252"/>
      <c r="E21" s="252"/>
      <c r="F21" s="10"/>
      <c r="G21" s="10"/>
      <c r="H21" s="10"/>
    </row>
    <row r="22" spans="1:11" s="7" customFormat="1" ht="22.5" customHeight="1" x14ac:dyDescent="0.25">
      <c r="A22" s="242" t="s">
        <v>2</v>
      </c>
      <c r="B22" s="240"/>
      <c r="C22" s="240"/>
      <c r="D22" s="240"/>
      <c r="E22" s="240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60"/>
      <c r="B23" s="243"/>
      <c r="C23" s="243"/>
      <c r="D23" s="243"/>
      <c r="E23" s="243"/>
      <c r="F23" s="244"/>
      <c r="G23" s="244"/>
      <c r="H23" s="244"/>
    </row>
    <row r="24" spans="1:11" s="7" customFormat="1" ht="22.5" customHeight="1" x14ac:dyDescent="0.25">
      <c r="A24" s="255" t="s">
        <v>1</v>
      </c>
      <c r="B24" s="252"/>
      <c r="C24" s="252"/>
      <c r="D24" s="252"/>
      <c r="E24" s="252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58" t="s">
        <v>0</v>
      </c>
      <c r="B26" s="259"/>
      <c r="C26" s="259"/>
      <c r="D26" s="259"/>
      <c r="E26" s="259"/>
      <c r="F26" s="259"/>
      <c r="G26" s="259"/>
      <c r="H26" s="259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20</v>
      </c>
      <c r="C2" s="34" t="s">
        <v>447</v>
      </c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63" t="s">
        <v>21</v>
      </c>
      <c r="C4" s="263"/>
      <c r="D4" s="263"/>
      <c r="E4" s="263"/>
      <c r="F4" s="264"/>
    </row>
    <row r="5" spans="1:6" ht="15.75" x14ac:dyDescent="0.25">
      <c r="B5" s="263"/>
      <c r="C5" s="263"/>
      <c r="D5" s="263"/>
      <c r="E5" s="263"/>
      <c r="F5" s="264"/>
    </row>
    <row r="6" spans="1:6" ht="20.45" customHeight="1" x14ac:dyDescent="0.2">
      <c r="B6" s="265" t="s">
        <v>22</v>
      </c>
      <c r="C6" s="266"/>
      <c r="D6" s="266"/>
      <c r="E6" s="266"/>
      <c r="F6" s="266"/>
    </row>
    <row r="7" spans="1:6" ht="22.9" customHeight="1" x14ac:dyDescent="0.2">
      <c r="B7" s="39" t="s">
        <v>23</v>
      </c>
      <c r="C7" s="39" t="s">
        <v>24</v>
      </c>
      <c r="D7" s="39" t="s">
        <v>25</v>
      </c>
      <c r="E7" s="39" t="s">
        <v>26</v>
      </c>
      <c r="F7" s="39" t="s">
        <v>27</v>
      </c>
    </row>
    <row r="8" spans="1:6" ht="20.100000000000001" customHeight="1" x14ac:dyDescent="0.2">
      <c r="B8" s="217">
        <v>6</v>
      </c>
      <c r="C8" s="40" t="s">
        <v>28</v>
      </c>
      <c r="D8" s="41">
        <f>D9+D33+D62+D72+D82+D79</f>
        <v>1000100</v>
      </c>
      <c r="E8" s="41">
        <f>E9+E33+E62+E72+E82+E79</f>
        <v>1012901</v>
      </c>
      <c r="F8" s="41">
        <f>F9+F33+F62+F72+F82+F79</f>
        <v>1027184</v>
      </c>
    </row>
    <row r="9" spans="1:6" ht="23.45" customHeight="1" x14ac:dyDescent="0.2">
      <c r="A9" s="42" t="s">
        <v>29</v>
      </c>
      <c r="B9" s="217">
        <v>63</v>
      </c>
      <c r="C9" s="40" t="s">
        <v>30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 x14ac:dyDescent="0.2">
      <c r="B10" s="43">
        <v>631</v>
      </c>
      <c r="C10" s="44" t="s">
        <v>31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32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33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34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35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36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37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38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39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40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41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42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43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44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45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46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47</v>
      </c>
      <c r="D26" s="45"/>
      <c r="E26" s="45"/>
      <c r="F26" s="45"/>
    </row>
    <row r="27" spans="2:6" ht="20.100000000000001" customHeight="1" x14ac:dyDescent="0.2">
      <c r="B27" s="217" t="s">
        <v>48</v>
      </c>
      <c r="C27" s="46" t="s">
        <v>49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 x14ac:dyDescent="0.2">
      <c r="B28" s="43" t="s">
        <v>50</v>
      </c>
      <c r="C28" s="44" t="s">
        <v>51</v>
      </c>
      <c r="D28" s="45"/>
      <c r="E28" s="45"/>
      <c r="F28" s="45"/>
    </row>
    <row r="29" spans="2:6" ht="20.100000000000001" customHeight="1" x14ac:dyDescent="0.2">
      <c r="B29" s="43" t="s">
        <v>52</v>
      </c>
      <c r="C29" s="44" t="s">
        <v>53</v>
      </c>
      <c r="D29" s="45"/>
      <c r="E29" s="45"/>
      <c r="F29" s="45"/>
    </row>
    <row r="30" spans="2:6" ht="20.100000000000001" customHeight="1" x14ac:dyDescent="0.2">
      <c r="B30" s="43" t="s">
        <v>54</v>
      </c>
      <c r="C30" s="44" t="s">
        <v>55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56</v>
      </c>
      <c r="C31" s="44" t="s">
        <v>57</v>
      </c>
      <c r="D31" s="45"/>
      <c r="E31" s="45"/>
      <c r="F31" s="45"/>
    </row>
    <row r="32" spans="2:6" ht="20.100000000000001" customHeight="1" x14ac:dyDescent="0.2">
      <c r="B32" s="43" t="s">
        <v>58</v>
      </c>
      <c r="C32" s="44" t="s">
        <v>59</v>
      </c>
      <c r="D32" s="45"/>
      <c r="E32" s="45"/>
      <c r="F32" s="45"/>
    </row>
    <row r="33" spans="1:6" ht="20.100000000000001" customHeight="1" x14ac:dyDescent="0.2">
      <c r="A33" s="42" t="s">
        <v>60</v>
      </c>
      <c r="B33" s="217">
        <v>64</v>
      </c>
      <c r="C33" s="40" t="s">
        <v>61</v>
      </c>
      <c r="D33" s="41">
        <f>D34+D42+D47+D55</f>
        <v>100</v>
      </c>
      <c r="E33" s="41">
        <f>E34+E42+E47+E55</f>
        <v>101</v>
      </c>
      <c r="F33" s="41">
        <f>F34+F42+F47+F55</f>
        <v>102</v>
      </c>
    </row>
    <row r="34" spans="1:6" ht="20.100000000000001" customHeight="1" x14ac:dyDescent="0.2">
      <c r="B34" s="43">
        <v>641</v>
      </c>
      <c r="C34" s="44" t="s">
        <v>62</v>
      </c>
      <c r="D34" s="41">
        <f>SUM(D35:D41)</f>
        <v>100</v>
      </c>
      <c r="E34" s="41">
        <f>SUM(E35:E41)</f>
        <v>101</v>
      </c>
      <c r="F34" s="41">
        <f>SUM(F35:F41)</f>
        <v>102</v>
      </c>
    </row>
    <row r="35" spans="1:6" ht="20.100000000000001" customHeight="1" x14ac:dyDescent="0.2">
      <c r="B35" s="43">
        <v>6412</v>
      </c>
      <c r="C35" s="44" t="s">
        <v>63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64</v>
      </c>
      <c r="D36" s="45">
        <v>100</v>
      </c>
      <c r="E36" s="45">
        <v>101</v>
      </c>
      <c r="F36" s="45">
        <v>102</v>
      </c>
    </row>
    <row r="37" spans="1:6" ht="20.100000000000001" customHeight="1" x14ac:dyDescent="0.2">
      <c r="B37" s="43">
        <v>6414</v>
      </c>
      <c r="C37" s="44" t="s">
        <v>65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66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67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68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69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70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71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72</v>
      </c>
      <c r="D44" s="45"/>
      <c r="E44" s="45"/>
      <c r="F44" s="45"/>
    </row>
    <row r="45" spans="1:6" ht="20.100000000000001" customHeight="1" x14ac:dyDescent="0.2">
      <c r="B45" s="43" t="s">
        <v>73</v>
      </c>
      <c r="C45" s="44" t="s">
        <v>74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75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76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77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78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79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80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81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82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83</v>
      </c>
      <c r="D54" s="45"/>
      <c r="E54" s="45"/>
      <c r="F54" s="45"/>
    </row>
    <row r="55" spans="1:6" ht="20.100000000000001" customHeight="1" x14ac:dyDescent="0.2">
      <c r="B55" s="43" t="s">
        <v>84</v>
      </c>
      <c r="C55" s="44" t="s">
        <v>85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86</v>
      </c>
      <c r="C56" s="44" t="s">
        <v>87</v>
      </c>
      <c r="D56" s="45"/>
      <c r="E56" s="45"/>
      <c r="F56" s="45"/>
    </row>
    <row r="57" spans="1:6" ht="26.25" customHeight="1" x14ac:dyDescent="0.2">
      <c r="B57" s="43" t="s">
        <v>88</v>
      </c>
      <c r="C57" s="44" t="s">
        <v>89</v>
      </c>
      <c r="D57" s="45"/>
      <c r="E57" s="45"/>
      <c r="F57" s="45"/>
    </row>
    <row r="58" spans="1:6" ht="23.25" customHeight="1" x14ac:dyDescent="0.2">
      <c r="B58" s="43" t="s">
        <v>90</v>
      </c>
      <c r="C58" s="44" t="s">
        <v>91</v>
      </c>
      <c r="D58" s="45"/>
      <c r="E58" s="45"/>
      <c r="F58" s="45"/>
    </row>
    <row r="59" spans="1:6" ht="26.25" customHeight="1" x14ac:dyDescent="0.2">
      <c r="B59" s="43" t="s">
        <v>92</v>
      </c>
      <c r="C59" s="44" t="s">
        <v>93</v>
      </c>
      <c r="D59" s="45"/>
      <c r="E59" s="45"/>
      <c r="F59" s="45"/>
    </row>
    <row r="60" spans="1:6" ht="27" customHeight="1" x14ac:dyDescent="0.2">
      <c r="B60" s="43" t="s">
        <v>94</v>
      </c>
      <c r="C60" s="44" t="s">
        <v>95</v>
      </c>
      <c r="D60" s="45"/>
      <c r="E60" s="45"/>
      <c r="F60" s="45"/>
    </row>
    <row r="61" spans="1:6" ht="20.100000000000001" customHeight="1" x14ac:dyDescent="0.2">
      <c r="B61" s="43" t="s">
        <v>96</v>
      </c>
      <c r="C61" s="48" t="s">
        <v>97</v>
      </c>
      <c r="D61" s="45"/>
      <c r="E61" s="45"/>
      <c r="F61" s="45"/>
    </row>
    <row r="62" spans="1:6" ht="27" customHeight="1" x14ac:dyDescent="0.2">
      <c r="A62" s="42" t="s">
        <v>98</v>
      </c>
      <c r="B62" s="217">
        <v>65</v>
      </c>
      <c r="C62" s="40" t="s">
        <v>99</v>
      </c>
      <c r="D62" s="41">
        <f>D63+D68</f>
        <v>900000</v>
      </c>
      <c r="E62" s="41">
        <f>E63+E68</f>
        <v>911520</v>
      </c>
      <c r="F62" s="41">
        <f>F63+F68</f>
        <v>924372</v>
      </c>
    </row>
    <row r="63" spans="1:6" ht="20.100000000000001" customHeight="1" x14ac:dyDescent="0.2">
      <c r="B63" s="43">
        <v>651</v>
      </c>
      <c r="C63" s="44" t="s">
        <v>100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101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102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103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104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105</v>
      </c>
      <c r="D68" s="41">
        <f>SUM(D69:D71)</f>
        <v>900000</v>
      </c>
      <c r="E68" s="41">
        <f>SUM(E69:E71)</f>
        <v>911520</v>
      </c>
      <c r="F68" s="41">
        <f>SUM(F69:F71)</f>
        <v>924372</v>
      </c>
    </row>
    <row r="69" spans="1:6" ht="20.100000000000001" customHeight="1" x14ac:dyDescent="0.2">
      <c r="B69" s="43">
        <v>6526</v>
      </c>
      <c r="C69" s="44" t="s">
        <v>106</v>
      </c>
      <c r="D69" s="45">
        <v>900000</v>
      </c>
      <c r="E69" s="45">
        <v>911520</v>
      </c>
      <c r="F69" s="45">
        <v>924372</v>
      </c>
    </row>
    <row r="70" spans="1:6" ht="20.100000000000001" customHeight="1" x14ac:dyDescent="0.2">
      <c r="B70" s="43" t="s">
        <v>107</v>
      </c>
      <c r="C70" s="44" t="s">
        <v>108</v>
      </c>
      <c r="D70" s="45"/>
      <c r="E70" s="45"/>
      <c r="F70" s="45"/>
    </row>
    <row r="71" spans="1:6" ht="27.75" customHeight="1" x14ac:dyDescent="0.2">
      <c r="B71" s="43" t="s">
        <v>109</v>
      </c>
      <c r="C71" s="44" t="s">
        <v>110</v>
      </c>
      <c r="D71" s="45"/>
      <c r="E71" s="45"/>
      <c r="F71" s="45"/>
    </row>
    <row r="72" spans="1:6" ht="20.100000000000001" customHeight="1" x14ac:dyDescent="0.2">
      <c r="A72" s="42" t="s">
        <v>111</v>
      </c>
      <c r="B72" s="217">
        <v>66</v>
      </c>
      <c r="C72" s="49" t="s">
        <v>112</v>
      </c>
      <c r="D72" s="41">
        <f>D73+D76</f>
        <v>100000</v>
      </c>
      <c r="E72" s="41">
        <f>E73+E76</f>
        <v>101280</v>
      </c>
      <c r="F72" s="41">
        <f>F73+F76</f>
        <v>102710</v>
      </c>
    </row>
    <row r="73" spans="1:6" ht="20.100000000000001" customHeight="1" x14ac:dyDescent="0.2">
      <c r="B73" s="43">
        <v>661</v>
      </c>
      <c r="C73" s="44" t="s">
        <v>113</v>
      </c>
      <c r="D73" s="41">
        <f>SUM(D74:D75)</f>
        <v>90000</v>
      </c>
      <c r="E73" s="41">
        <f>SUM(E74:E75)</f>
        <v>91152</v>
      </c>
      <c r="F73" s="41">
        <f>SUM(F74:F75)</f>
        <v>92438</v>
      </c>
    </row>
    <row r="74" spans="1:6" ht="20.100000000000001" customHeight="1" x14ac:dyDescent="0.2">
      <c r="B74" s="43">
        <v>6614</v>
      </c>
      <c r="C74" s="44" t="s">
        <v>114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115</v>
      </c>
      <c r="D75" s="45">
        <v>90000</v>
      </c>
      <c r="E75" s="45">
        <v>91152</v>
      </c>
      <c r="F75" s="45">
        <v>92438</v>
      </c>
    </row>
    <row r="76" spans="1:6" ht="20.100000000000001" customHeight="1" x14ac:dyDescent="0.2">
      <c r="B76" s="43">
        <v>663</v>
      </c>
      <c r="C76" s="48" t="s">
        <v>116</v>
      </c>
      <c r="D76" s="41">
        <f>SUM(D77:D78)</f>
        <v>10000</v>
      </c>
      <c r="E76" s="41">
        <f>SUM(E77:E78)</f>
        <v>10128</v>
      </c>
      <c r="F76" s="41">
        <f>SUM(F77:F78)</f>
        <v>10272</v>
      </c>
    </row>
    <row r="77" spans="1:6" ht="20.100000000000001" customHeight="1" x14ac:dyDescent="0.2">
      <c r="B77" s="43">
        <v>6631</v>
      </c>
      <c r="C77" s="44" t="s">
        <v>117</v>
      </c>
      <c r="D77" s="45">
        <v>10000</v>
      </c>
      <c r="E77" s="45">
        <v>10128</v>
      </c>
      <c r="F77" s="45">
        <v>10272</v>
      </c>
    </row>
    <row r="78" spans="1:6" ht="20.100000000000001" customHeight="1" x14ac:dyDescent="0.2">
      <c r="B78" s="43">
        <v>6632</v>
      </c>
      <c r="C78" s="48" t="s">
        <v>118</v>
      </c>
      <c r="D78" s="45"/>
      <c r="E78" s="45"/>
      <c r="F78" s="45"/>
    </row>
    <row r="79" spans="1:6" ht="20.100000000000001" customHeight="1" x14ac:dyDescent="0.2">
      <c r="A79" s="42"/>
      <c r="B79" s="217" t="s">
        <v>119</v>
      </c>
      <c r="C79" s="46" t="s">
        <v>120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121</v>
      </c>
      <c r="B80" s="43" t="s">
        <v>122</v>
      </c>
      <c r="C80" s="48" t="s">
        <v>123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124</v>
      </c>
      <c r="C81" s="48" t="s">
        <v>123</v>
      </c>
      <c r="D81" s="45"/>
      <c r="E81" s="45"/>
      <c r="F81" s="45"/>
    </row>
    <row r="82" spans="1:6" ht="20.100000000000001" customHeight="1" x14ac:dyDescent="0.2">
      <c r="A82" s="42" t="s">
        <v>125</v>
      </c>
      <c r="B82" s="217">
        <v>68</v>
      </c>
      <c r="C82" s="40" t="s">
        <v>126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127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128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129</v>
      </c>
      <c r="D85" s="41">
        <f>D86+D110</f>
        <v>5000</v>
      </c>
      <c r="E85" s="41">
        <f>E86+E110</f>
        <v>5064</v>
      </c>
      <c r="F85" s="41">
        <f>F86+F110</f>
        <v>5135</v>
      </c>
    </row>
    <row r="86" spans="1:6" ht="20.100000000000001" customHeight="1" x14ac:dyDescent="0.2">
      <c r="A86" s="42" t="s">
        <v>130</v>
      </c>
      <c r="B86" s="217">
        <v>72</v>
      </c>
      <c r="C86" s="46" t="s">
        <v>131</v>
      </c>
      <c r="D86" s="41">
        <f>D87+D91+D99+D101+D106</f>
        <v>5000</v>
      </c>
      <c r="E86" s="41">
        <f>E87+E91+E99+E101+E106</f>
        <v>5064</v>
      </c>
      <c r="F86" s="41">
        <f>F87+F91+F99+F101+F106</f>
        <v>5135</v>
      </c>
    </row>
    <row r="87" spans="1:6" ht="20.100000000000001" customHeight="1" x14ac:dyDescent="0.2">
      <c r="B87" s="43">
        <v>721</v>
      </c>
      <c r="C87" s="44" t="s">
        <v>132</v>
      </c>
      <c r="D87" s="41">
        <f>SUM(D88:D90)</f>
        <v>5000</v>
      </c>
      <c r="E87" s="41">
        <f>SUM(E88:E90)</f>
        <v>5064</v>
      </c>
      <c r="F87" s="41">
        <f>SUM(F88:F90)</f>
        <v>5135</v>
      </c>
    </row>
    <row r="88" spans="1:6" ht="20.100000000000001" customHeight="1" x14ac:dyDescent="0.2">
      <c r="B88" s="43">
        <v>7211</v>
      </c>
      <c r="C88" s="44" t="s">
        <v>133</v>
      </c>
      <c r="D88" s="45">
        <v>5000</v>
      </c>
      <c r="E88" s="45">
        <v>5064</v>
      </c>
      <c r="F88" s="45">
        <v>5135</v>
      </c>
    </row>
    <row r="89" spans="1:6" ht="20.100000000000001" customHeight="1" x14ac:dyDescent="0.2">
      <c r="B89" s="43">
        <v>7212</v>
      </c>
      <c r="C89" s="44" t="s">
        <v>134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135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136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137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138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139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140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141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142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143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144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145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146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147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148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149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150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151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152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153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154</v>
      </c>
      <c r="D109" s="45"/>
      <c r="E109" s="45"/>
      <c r="F109" s="45"/>
    </row>
    <row r="110" spans="1:6" ht="20.100000000000001" customHeight="1" x14ac:dyDescent="0.2">
      <c r="A110" s="42" t="s">
        <v>155</v>
      </c>
      <c r="B110" s="217">
        <v>73</v>
      </c>
      <c r="C110" s="40" t="s">
        <v>156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156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157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158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159</v>
      </c>
      <c r="B114" s="217" t="s">
        <v>160</v>
      </c>
      <c r="C114" s="51" t="s">
        <v>161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162</v>
      </c>
      <c r="C115" s="218" t="s">
        <v>163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164</v>
      </c>
      <c r="C116" s="218" t="s">
        <v>165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166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167</v>
      </c>
      <c r="D118" s="45"/>
      <c r="E118" s="45"/>
      <c r="F118" s="45"/>
      <c r="G118" s="50"/>
    </row>
    <row r="119" spans="1:7" ht="20.100000000000001" customHeight="1" x14ac:dyDescent="0.2">
      <c r="B119" s="43" t="s">
        <v>168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169</v>
      </c>
      <c r="B121" s="221">
        <v>83</v>
      </c>
      <c r="C121" s="53" t="s">
        <v>170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171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172</v>
      </c>
      <c r="D123" s="45"/>
      <c r="E123" s="45"/>
      <c r="F123" s="45"/>
      <c r="G123" s="50"/>
    </row>
    <row r="124" spans="1:7" ht="28.5" customHeight="1" x14ac:dyDescent="0.2">
      <c r="A124" s="42" t="s">
        <v>173</v>
      </c>
      <c r="B124" s="217">
        <v>84</v>
      </c>
      <c r="C124" s="40" t="s">
        <v>174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175</v>
      </c>
      <c r="C125" s="54" t="s">
        <v>176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177</v>
      </c>
      <c r="C126" s="54" t="s">
        <v>178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179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180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181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182</v>
      </c>
      <c r="D130" s="45"/>
      <c r="E130" s="45"/>
      <c r="F130" s="45"/>
    </row>
    <row r="131" spans="1:9" ht="20.100000000000001" customHeight="1" x14ac:dyDescent="0.2">
      <c r="B131" s="43" t="s">
        <v>183</v>
      </c>
      <c r="C131" s="44" t="s">
        <v>184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185</v>
      </c>
      <c r="C132" s="44" t="s">
        <v>186</v>
      </c>
      <c r="D132" s="45"/>
      <c r="E132" s="45"/>
      <c r="F132" s="45"/>
    </row>
    <row r="133" spans="1:9" ht="25.15" customHeight="1" x14ac:dyDescent="0.2">
      <c r="B133" s="261" t="s">
        <v>187</v>
      </c>
      <c r="C133" s="262"/>
      <c r="D133" s="41">
        <f>D113+D85+D8</f>
        <v>1005100</v>
      </c>
      <c r="E133" s="41">
        <f>E113+E85+E8</f>
        <v>1017965</v>
      </c>
      <c r="F133" s="41">
        <f>F113+F85+F8</f>
        <v>1032319</v>
      </c>
      <c r="I133" s="50"/>
    </row>
    <row r="134" spans="1:9" ht="25.15" customHeight="1" x14ac:dyDescent="0.2">
      <c r="A134" s="42" t="s">
        <v>188</v>
      </c>
      <c r="B134" s="261" t="s">
        <v>189</v>
      </c>
      <c r="C134" s="262"/>
      <c r="D134" s="55"/>
      <c r="E134" s="55"/>
      <c r="F134" s="55"/>
      <c r="I134" s="50"/>
    </row>
    <row r="135" spans="1:9" ht="20.45" customHeight="1" x14ac:dyDescent="0.2">
      <c r="B135" s="265" t="s">
        <v>190</v>
      </c>
      <c r="C135" s="266"/>
      <c r="D135" s="266"/>
      <c r="E135" s="266"/>
      <c r="F135" s="266"/>
    </row>
    <row r="136" spans="1:9" ht="20.100000000000001" customHeight="1" x14ac:dyDescent="0.2">
      <c r="B136" s="43" t="s">
        <v>119</v>
      </c>
      <c r="C136" s="46" t="s">
        <v>120</v>
      </c>
      <c r="D136" s="41">
        <f>SUM(D137)</f>
        <v>2900000</v>
      </c>
      <c r="E136" s="41">
        <f t="shared" ref="E136:F136" si="3">SUM(E137)</f>
        <v>2937120</v>
      </c>
      <c r="F136" s="41">
        <f t="shared" si="3"/>
        <v>2978533</v>
      </c>
    </row>
    <row r="137" spans="1:9" ht="20.100000000000001" customHeight="1" x14ac:dyDescent="0.2">
      <c r="A137" s="42" t="s">
        <v>191</v>
      </c>
      <c r="B137" s="43" t="s">
        <v>192</v>
      </c>
      <c r="C137" s="48" t="s">
        <v>193</v>
      </c>
      <c r="D137" s="41">
        <f>SUM(D138:D140)</f>
        <v>2900000</v>
      </c>
      <c r="E137" s="41">
        <f t="shared" ref="E137:F137" si="4">SUM(E138:E140)</f>
        <v>2937120</v>
      </c>
      <c r="F137" s="41">
        <f t="shared" si="4"/>
        <v>2978533</v>
      </c>
    </row>
    <row r="138" spans="1:9" ht="20.100000000000001" customHeight="1" x14ac:dyDescent="0.2">
      <c r="B138" s="43" t="s">
        <v>194</v>
      </c>
      <c r="C138" s="48" t="s">
        <v>195</v>
      </c>
      <c r="D138" s="45">
        <v>2700000</v>
      </c>
      <c r="E138" s="45">
        <v>2734560</v>
      </c>
      <c r="F138" s="45">
        <v>2773117</v>
      </c>
    </row>
    <row r="139" spans="1:9" ht="20.100000000000001" customHeight="1" x14ac:dyDescent="0.2">
      <c r="B139" s="43" t="s">
        <v>196</v>
      </c>
      <c r="C139" s="48" t="s">
        <v>197</v>
      </c>
      <c r="D139" s="45">
        <v>200000</v>
      </c>
      <c r="E139" s="45">
        <v>202560</v>
      </c>
      <c r="F139" s="45">
        <v>205416</v>
      </c>
    </row>
    <row r="140" spans="1:9" ht="20.100000000000001" customHeight="1" x14ac:dyDescent="0.2">
      <c r="B140" s="43" t="s">
        <v>198</v>
      </c>
      <c r="C140" s="48" t="s">
        <v>199</v>
      </c>
      <c r="D140" s="45"/>
      <c r="E140" s="45"/>
      <c r="F140" s="45"/>
    </row>
    <row r="141" spans="1:9" ht="25.15" customHeight="1" x14ac:dyDescent="0.2">
      <c r="B141" s="261" t="s">
        <v>200</v>
      </c>
      <c r="C141" s="262"/>
      <c r="D141" s="41">
        <f>D136</f>
        <v>2900000</v>
      </c>
      <c r="E141" s="41">
        <f t="shared" ref="E141:F141" si="5">E136</f>
        <v>2937120</v>
      </c>
      <c r="F141" s="41">
        <f t="shared" si="5"/>
        <v>2978533</v>
      </c>
      <c r="I141" s="50"/>
    </row>
    <row r="142" spans="1:9" ht="25.15" customHeight="1" x14ac:dyDescent="0.2">
      <c r="B142" s="261" t="s">
        <v>201</v>
      </c>
      <c r="C142" s="262"/>
      <c r="D142" s="41">
        <f>D133+D141</f>
        <v>3905100</v>
      </c>
      <c r="E142" s="41">
        <f t="shared" ref="E142:F142" si="6">E133+E141</f>
        <v>3955085</v>
      </c>
      <c r="F142" s="41">
        <f t="shared" si="6"/>
        <v>4010852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tabSelected="1" view="pageBreakPreview" zoomScale="82" zoomScaleNormal="82" zoomScaleSheetLayoutView="82" workbookViewId="0">
      <selection activeCell="G10" sqref="G10:G11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9" t="s">
        <v>428</v>
      </c>
      <c r="N1" s="289"/>
      <c r="O1" s="159"/>
      <c r="P1" s="158"/>
      <c r="Q1" s="158"/>
    </row>
    <row r="2" spans="1:80" s="62" customFormat="1" ht="21" customHeight="1" x14ac:dyDescent="0.25">
      <c r="A2" s="290" t="s">
        <v>202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60"/>
      <c r="P2" s="160"/>
      <c r="Q2" s="161" t="s">
        <v>359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203</v>
      </c>
      <c r="B4" s="164"/>
      <c r="C4" s="164" t="s">
        <v>444</v>
      </c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204</v>
      </c>
      <c r="B5" s="168"/>
      <c r="C5" s="168" t="s">
        <v>445</v>
      </c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205</v>
      </c>
      <c r="B6" s="168"/>
      <c r="C6" s="168" t="s">
        <v>446</v>
      </c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91" t="s">
        <v>206</v>
      </c>
      <c r="B10" s="293" t="s">
        <v>207</v>
      </c>
      <c r="C10" s="295" t="s">
        <v>208</v>
      </c>
      <c r="D10" s="297" t="s">
        <v>209</v>
      </c>
      <c r="E10" s="297" t="s">
        <v>210</v>
      </c>
      <c r="F10" s="297" t="s">
        <v>211</v>
      </c>
      <c r="G10" s="299" t="s">
        <v>212</v>
      </c>
      <c r="H10" s="299" t="s">
        <v>213</v>
      </c>
      <c r="I10" s="299" t="s">
        <v>214</v>
      </c>
      <c r="J10" s="299" t="s">
        <v>215</v>
      </c>
      <c r="K10" s="299" t="s">
        <v>433</v>
      </c>
      <c r="L10" s="299" t="s">
        <v>216</v>
      </c>
      <c r="M10" s="299" t="s">
        <v>217</v>
      </c>
      <c r="N10" s="299" t="s">
        <v>218</v>
      </c>
      <c r="O10" s="299" t="s">
        <v>219</v>
      </c>
      <c r="P10" s="297" t="s">
        <v>220</v>
      </c>
      <c r="Q10" s="301" t="s">
        <v>221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92"/>
      <c r="B11" s="294"/>
      <c r="C11" s="296"/>
      <c r="D11" s="298"/>
      <c r="E11" s="298"/>
      <c r="F11" s="298"/>
      <c r="G11" s="300"/>
      <c r="H11" s="300"/>
      <c r="I11" s="300"/>
      <c r="J11" s="300"/>
      <c r="K11" s="300"/>
      <c r="L11" s="300"/>
      <c r="M11" s="300"/>
      <c r="N11" s="300"/>
      <c r="O11" s="300"/>
      <c r="P11" s="298"/>
      <c r="Q11" s="30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191</v>
      </c>
      <c r="F12" s="95"/>
      <c r="G12" s="98" t="s">
        <v>29</v>
      </c>
      <c r="H12" s="98" t="s">
        <v>60</v>
      </c>
      <c r="I12" s="98" t="s">
        <v>98</v>
      </c>
      <c r="J12" s="98" t="s">
        <v>111</v>
      </c>
      <c r="K12" s="98" t="s">
        <v>121</v>
      </c>
      <c r="L12" s="98" t="s">
        <v>125</v>
      </c>
      <c r="M12" s="98" t="s">
        <v>222</v>
      </c>
      <c r="N12" s="98" t="s">
        <v>223</v>
      </c>
      <c r="O12" s="99" t="s">
        <v>188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224</v>
      </c>
      <c r="E13" s="103">
        <v>5</v>
      </c>
      <c r="F13" s="103" t="s">
        <v>225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360</v>
      </c>
      <c r="B14" s="196"/>
      <c r="C14" s="197"/>
      <c r="D14" s="198">
        <f>D15</f>
        <v>3905100</v>
      </c>
      <c r="E14" s="198">
        <f>E15</f>
        <v>2900000</v>
      </c>
      <c r="F14" s="198">
        <f>F15</f>
        <v>1005100</v>
      </c>
      <c r="G14" s="198">
        <f t="shared" ref="G14:Q14" si="0">G15</f>
        <v>0</v>
      </c>
      <c r="H14" s="198">
        <f t="shared" si="0"/>
        <v>100</v>
      </c>
      <c r="I14" s="198">
        <f t="shared" si="0"/>
        <v>900000</v>
      </c>
      <c r="J14" s="198">
        <f t="shared" si="0"/>
        <v>100000</v>
      </c>
      <c r="K14" s="198">
        <f t="shared" si="0"/>
        <v>0</v>
      </c>
      <c r="L14" s="198">
        <f t="shared" si="0"/>
        <v>0</v>
      </c>
      <c r="M14" s="198">
        <f t="shared" si="0"/>
        <v>5000</v>
      </c>
      <c r="N14" s="198">
        <f t="shared" si="0"/>
        <v>0</v>
      </c>
      <c r="O14" s="198">
        <f t="shared" si="0"/>
        <v>0</v>
      </c>
      <c r="P14" s="198">
        <f t="shared" si="0"/>
        <v>3955085.2800000003</v>
      </c>
      <c r="Q14" s="199">
        <f t="shared" si="0"/>
        <v>4010851.9824480005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361</v>
      </c>
      <c r="B15" s="201"/>
      <c r="C15" s="202"/>
      <c r="D15" s="203">
        <f t="shared" ref="D15:Q15" si="1">D16+D72</f>
        <v>3905100</v>
      </c>
      <c r="E15" s="203">
        <f t="shared" si="1"/>
        <v>2900000</v>
      </c>
      <c r="F15" s="203">
        <f t="shared" si="1"/>
        <v>1005100</v>
      </c>
      <c r="G15" s="203">
        <f t="shared" si="1"/>
        <v>0</v>
      </c>
      <c r="H15" s="203">
        <f t="shared" si="1"/>
        <v>100</v>
      </c>
      <c r="I15" s="203">
        <f t="shared" si="1"/>
        <v>900000</v>
      </c>
      <c r="J15" s="203">
        <f t="shared" si="1"/>
        <v>100000</v>
      </c>
      <c r="K15" s="203">
        <f t="shared" si="1"/>
        <v>0</v>
      </c>
      <c r="L15" s="203">
        <f t="shared" si="1"/>
        <v>0</v>
      </c>
      <c r="M15" s="203">
        <f t="shared" si="1"/>
        <v>5000</v>
      </c>
      <c r="N15" s="203">
        <f t="shared" si="1"/>
        <v>0</v>
      </c>
      <c r="O15" s="203">
        <f t="shared" si="1"/>
        <v>0</v>
      </c>
      <c r="P15" s="203">
        <f t="shared" si="1"/>
        <v>3955085.2800000003</v>
      </c>
      <c r="Q15" s="204">
        <f t="shared" si="1"/>
        <v>4010851.9824480005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303" t="s">
        <v>362</v>
      </c>
      <c r="B16" s="304"/>
      <c r="C16" s="304"/>
      <c r="D16" s="178">
        <f t="shared" ref="D16:E16" si="2">D17+D56</f>
        <v>1725100</v>
      </c>
      <c r="E16" s="178">
        <f t="shared" si="2"/>
        <v>1620000</v>
      </c>
      <c r="F16" s="178">
        <f>F17+F56</f>
        <v>105100</v>
      </c>
      <c r="G16" s="178">
        <f t="shared" ref="G16:Q16" si="3">G17+G56</f>
        <v>0</v>
      </c>
      <c r="H16" s="178">
        <f t="shared" si="3"/>
        <v>100</v>
      </c>
      <c r="I16" s="178">
        <f t="shared" si="3"/>
        <v>0</v>
      </c>
      <c r="J16" s="178">
        <f t="shared" si="3"/>
        <v>100000</v>
      </c>
      <c r="K16" s="178">
        <f t="shared" si="3"/>
        <v>0</v>
      </c>
      <c r="L16" s="178">
        <f t="shared" si="3"/>
        <v>0</v>
      </c>
      <c r="M16" s="178">
        <f t="shared" si="3"/>
        <v>5000</v>
      </c>
      <c r="N16" s="178">
        <f t="shared" si="3"/>
        <v>0</v>
      </c>
      <c r="O16" s="178">
        <f t="shared" si="3"/>
        <v>0</v>
      </c>
      <c r="P16" s="178">
        <f t="shared" si="3"/>
        <v>1747181.28</v>
      </c>
      <c r="Q16" s="179">
        <f t="shared" si="3"/>
        <v>1771816.536048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80" t="s">
        <v>363</v>
      </c>
      <c r="B17" s="281"/>
      <c r="C17" s="282"/>
      <c r="D17" s="190">
        <f>D18</f>
        <v>1500100</v>
      </c>
      <c r="E17" s="190">
        <f>E18</f>
        <v>1425000</v>
      </c>
      <c r="F17" s="190">
        <f>F18</f>
        <v>75100</v>
      </c>
      <c r="G17" s="190">
        <f t="shared" ref="G17:Q17" si="4">G18</f>
        <v>0</v>
      </c>
      <c r="H17" s="190">
        <f t="shared" si="4"/>
        <v>100</v>
      </c>
      <c r="I17" s="190">
        <f t="shared" si="4"/>
        <v>0</v>
      </c>
      <c r="J17" s="190">
        <f t="shared" si="4"/>
        <v>70000</v>
      </c>
      <c r="K17" s="190">
        <f t="shared" si="4"/>
        <v>0</v>
      </c>
      <c r="L17" s="190">
        <f t="shared" si="4"/>
        <v>0</v>
      </c>
      <c r="M17" s="190">
        <f t="shared" si="4"/>
        <v>5000</v>
      </c>
      <c r="N17" s="190">
        <f t="shared" si="4"/>
        <v>0</v>
      </c>
      <c r="O17" s="190">
        <f t="shared" si="4"/>
        <v>0</v>
      </c>
      <c r="P17" s="190">
        <f t="shared" si="4"/>
        <v>1519301.28</v>
      </c>
      <c r="Q17" s="191">
        <f t="shared" si="4"/>
        <v>1540723.428048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226</v>
      </c>
      <c r="C18" s="110" t="s">
        <v>424</v>
      </c>
      <c r="D18" s="180">
        <f>D19+D48+D53</f>
        <v>1500100</v>
      </c>
      <c r="E18" s="180">
        <f>E19+E48+E53</f>
        <v>1425000</v>
      </c>
      <c r="F18" s="180">
        <f>F19+F48+F53</f>
        <v>75100</v>
      </c>
      <c r="G18" s="180">
        <f t="shared" ref="G18:O18" si="5">G19+G48+G53</f>
        <v>0</v>
      </c>
      <c r="H18" s="180">
        <f t="shared" si="5"/>
        <v>100</v>
      </c>
      <c r="I18" s="180">
        <f t="shared" si="5"/>
        <v>0</v>
      </c>
      <c r="J18" s="180">
        <f t="shared" si="5"/>
        <v>70000</v>
      </c>
      <c r="K18" s="180">
        <f t="shared" si="5"/>
        <v>0</v>
      </c>
      <c r="L18" s="180">
        <f t="shared" si="5"/>
        <v>0</v>
      </c>
      <c r="M18" s="180">
        <f t="shared" si="5"/>
        <v>5000</v>
      </c>
      <c r="N18" s="180">
        <f t="shared" si="5"/>
        <v>0</v>
      </c>
      <c r="O18" s="180">
        <f t="shared" si="5"/>
        <v>0</v>
      </c>
      <c r="P18" s="180">
        <f t="shared" ref="P18" si="6">P19+P48+P53</f>
        <v>1519301.28</v>
      </c>
      <c r="Q18" s="181">
        <f t="shared" ref="Q18" si="7">Q19+Q48+Q53</f>
        <v>1540723.428048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242</v>
      </c>
      <c r="C19" s="112" t="s">
        <v>243</v>
      </c>
      <c r="D19" s="180">
        <f t="shared" ref="D19:E19" si="8">D20+D24+D30+D40+D42</f>
        <v>1494100</v>
      </c>
      <c r="E19" s="180">
        <f t="shared" si="8"/>
        <v>1419000</v>
      </c>
      <c r="F19" s="180">
        <f>F20+F24+F30+F40+F42</f>
        <v>75100</v>
      </c>
      <c r="G19" s="180">
        <f t="shared" ref="G19:Q19" si="9">G20+G24+G30+G40+G42</f>
        <v>0</v>
      </c>
      <c r="H19" s="180">
        <f t="shared" si="9"/>
        <v>100</v>
      </c>
      <c r="I19" s="180">
        <f t="shared" si="9"/>
        <v>0</v>
      </c>
      <c r="J19" s="180">
        <f t="shared" si="9"/>
        <v>70000</v>
      </c>
      <c r="K19" s="180">
        <f t="shared" si="9"/>
        <v>0</v>
      </c>
      <c r="L19" s="180">
        <f t="shared" si="9"/>
        <v>0</v>
      </c>
      <c r="M19" s="180">
        <f t="shared" si="9"/>
        <v>5000</v>
      </c>
      <c r="N19" s="180">
        <f t="shared" si="9"/>
        <v>0</v>
      </c>
      <c r="O19" s="180">
        <f t="shared" si="9"/>
        <v>0</v>
      </c>
      <c r="P19" s="180">
        <f t="shared" si="9"/>
        <v>1513224.48</v>
      </c>
      <c r="Q19" s="180">
        <f t="shared" si="9"/>
        <v>1534560.9451679999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244</v>
      </c>
      <c r="C20" s="112" t="s">
        <v>385</v>
      </c>
      <c r="D20" s="180">
        <f>SUM(D21:D23)</f>
        <v>40000</v>
      </c>
      <c r="E20" s="180">
        <f>SUM(E21:E23)</f>
        <v>40000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40512</v>
      </c>
      <c r="Q20" s="181">
        <f t="shared" ref="Q20" si="12">SUM(Q21:Q23)</f>
        <v>41083.2192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230</v>
      </c>
      <c r="B21" s="114" t="s">
        <v>245</v>
      </c>
      <c r="C21" s="115" t="s">
        <v>246</v>
      </c>
      <c r="D21" s="182">
        <f>E21+F21</f>
        <v>30000</v>
      </c>
      <c r="E21" s="183">
        <v>30000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f>D21+(D21*1.28%)</f>
        <v>30384</v>
      </c>
      <c r="Q21" s="183">
        <f>P21+(P21*1.41%)</f>
        <v>30812.414400000001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234</v>
      </c>
      <c r="B22" s="114" t="s">
        <v>251</v>
      </c>
      <c r="C22" s="115" t="s">
        <v>252</v>
      </c>
      <c r="D22" s="182">
        <f t="shared" ref="D22:D47" si="13">E22+F22</f>
        <v>10000</v>
      </c>
      <c r="E22" s="183">
        <v>10000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f t="shared" ref="P22:P23" si="15">D22+(D22*1.28%)</f>
        <v>10128</v>
      </c>
      <c r="Q22" s="183">
        <f t="shared" ref="Q22:Q23" si="16">P22+(P22*1.41%)</f>
        <v>10270.8048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419</v>
      </c>
      <c r="B23" s="114" t="s">
        <v>417</v>
      </c>
      <c r="C23" s="115" t="s">
        <v>418</v>
      </c>
      <c r="D23" s="182">
        <f t="shared" si="13"/>
        <v>0</v>
      </c>
      <c r="E23" s="183"/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f t="shared" si="15"/>
        <v>0</v>
      </c>
      <c r="Q23" s="183">
        <f t="shared" si="16"/>
        <v>0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253</v>
      </c>
      <c r="C24" s="117" t="s">
        <v>333</v>
      </c>
      <c r="D24" s="180">
        <f>SUM(D25:D29)</f>
        <v>785100</v>
      </c>
      <c r="E24" s="180">
        <f>SUM(E25:E29)</f>
        <v>765000</v>
      </c>
      <c r="F24" s="180">
        <f>SUM(F25:F29)</f>
        <v>20100</v>
      </c>
      <c r="G24" s="180">
        <f>SUM(G25:G29)</f>
        <v>0</v>
      </c>
      <c r="H24" s="180">
        <f t="shared" ref="H24:O24" si="17">SUM(H25:H29)</f>
        <v>100</v>
      </c>
      <c r="I24" s="180">
        <f t="shared" si="17"/>
        <v>0</v>
      </c>
      <c r="J24" s="180">
        <f t="shared" si="17"/>
        <v>20000</v>
      </c>
      <c r="K24" s="180">
        <f t="shared" si="17"/>
        <v>0</v>
      </c>
      <c r="L24" s="180">
        <f t="shared" si="17"/>
        <v>0</v>
      </c>
      <c r="M24" s="180">
        <f t="shared" si="17"/>
        <v>0</v>
      </c>
      <c r="N24" s="180">
        <f t="shared" si="17"/>
        <v>0</v>
      </c>
      <c r="O24" s="180">
        <f t="shared" si="17"/>
        <v>0</v>
      </c>
      <c r="P24" s="180">
        <f t="shared" ref="P24" si="18">SUM(P25:P29)</f>
        <v>795149.28</v>
      </c>
      <c r="Q24" s="181">
        <f t="shared" ref="Q24" si="19">SUM(Q25:Q29)</f>
        <v>806360.8848479999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226</v>
      </c>
      <c r="B25" s="114" t="s">
        <v>255</v>
      </c>
      <c r="C25" s="115" t="s">
        <v>256</v>
      </c>
      <c r="D25" s="182">
        <f t="shared" si="13"/>
        <v>150100</v>
      </c>
      <c r="E25" s="184">
        <v>150000</v>
      </c>
      <c r="F25" s="182">
        <f t="shared" si="14"/>
        <v>100</v>
      </c>
      <c r="G25" s="155"/>
      <c r="H25" s="155">
        <v>100</v>
      </c>
      <c r="I25" s="155"/>
      <c r="J25" s="155"/>
      <c r="K25" s="155"/>
      <c r="L25" s="155"/>
      <c r="M25" s="155"/>
      <c r="N25" s="155"/>
      <c r="O25" s="155"/>
      <c r="P25" s="155">
        <f>D25+(D25*1.28%)</f>
        <v>152021.28</v>
      </c>
      <c r="Q25" s="155">
        <f>P25+(P25*1.41%)</f>
        <v>154164.78004799999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240</v>
      </c>
      <c r="B26" s="114" t="s">
        <v>261</v>
      </c>
      <c r="C26" s="115" t="s">
        <v>262</v>
      </c>
      <c r="D26" s="182">
        <f t="shared" si="13"/>
        <v>450000</v>
      </c>
      <c r="E26" s="184">
        <v>450000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f t="shared" ref="P26:P29" si="20">D26+(D26*1.28%)</f>
        <v>455760</v>
      </c>
      <c r="Q26" s="155">
        <f t="shared" ref="Q26:Q29" si="21">P26+(P26*1.41%)</f>
        <v>462186.21600000001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247</v>
      </c>
      <c r="B27" s="114" t="s">
        <v>264</v>
      </c>
      <c r="C27" s="115" t="s">
        <v>364</v>
      </c>
      <c r="D27" s="182">
        <f t="shared" si="13"/>
        <v>130000</v>
      </c>
      <c r="E27" s="184">
        <v>110000</v>
      </c>
      <c r="F27" s="182">
        <f t="shared" si="14"/>
        <v>20000</v>
      </c>
      <c r="G27" s="155"/>
      <c r="H27" s="155"/>
      <c r="I27" s="155"/>
      <c r="J27" s="155">
        <v>20000</v>
      </c>
      <c r="K27" s="155"/>
      <c r="L27" s="155"/>
      <c r="M27" s="155"/>
      <c r="N27" s="155"/>
      <c r="O27" s="155"/>
      <c r="P27" s="155">
        <f t="shared" si="20"/>
        <v>131664</v>
      </c>
      <c r="Q27" s="155">
        <f t="shared" si="21"/>
        <v>133520.46239999999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250</v>
      </c>
      <c r="B28" s="114" t="s">
        <v>266</v>
      </c>
      <c r="C28" s="115" t="s">
        <v>267</v>
      </c>
      <c r="D28" s="182">
        <f t="shared" si="13"/>
        <v>50000</v>
      </c>
      <c r="E28" s="184">
        <v>50000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f t="shared" si="20"/>
        <v>50640</v>
      </c>
      <c r="Q28" s="155">
        <f t="shared" si="21"/>
        <v>51354.023999999998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397</v>
      </c>
      <c r="C29" s="115" t="s">
        <v>398</v>
      </c>
      <c r="D29" s="182">
        <f t="shared" si="13"/>
        <v>5000</v>
      </c>
      <c r="E29" s="184">
        <v>5000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f t="shared" si="20"/>
        <v>5064</v>
      </c>
      <c r="Q29" s="155">
        <f t="shared" si="21"/>
        <v>5135.4023999999999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268</v>
      </c>
      <c r="C30" s="117" t="s">
        <v>269</v>
      </c>
      <c r="D30" s="185">
        <f>SUM(D31:D39)</f>
        <v>601000</v>
      </c>
      <c r="E30" s="185">
        <f>SUM(E31:E39)</f>
        <v>546000</v>
      </c>
      <c r="F30" s="185">
        <f>SUM(F31:F39)</f>
        <v>55000</v>
      </c>
      <c r="G30" s="185">
        <f t="shared" ref="G30:N30" si="22">SUM(G31:G39)</f>
        <v>0</v>
      </c>
      <c r="H30" s="185">
        <f t="shared" si="22"/>
        <v>0</v>
      </c>
      <c r="I30" s="185">
        <f t="shared" si="22"/>
        <v>0</v>
      </c>
      <c r="J30" s="185">
        <f t="shared" si="22"/>
        <v>50000</v>
      </c>
      <c r="K30" s="185">
        <f t="shared" si="22"/>
        <v>0</v>
      </c>
      <c r="L30" s="185">
        <f t="shared" si="22"/>
        <v>0</v>
      </c>
      <c r="M30" s="185">
        <f t="shared" si="22"/>
        <v>5000</v>
      </c>
      <c r="N30" s="185">
        <f t="shared" si="22"/>
        <v>0</v>
      </c>
      <c r="O30" s="185">
        <f>SUM(O31:O39)</f>
        <v>0</v>
      </c>
      <c r="P30" s="185">
        <f t="shared" ref="P30:Q30" si="23">SUM(P31:P39)</f>
        <v>608692.80000000005</v>
      </c>
      <c r="Q30" s="186">
        <f t="shared" si="23"/>
        <v>617275.36848000006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254</v>
      </c>
      <c r="B31" s="119" t="s">
        <v>271</v>
      </c>
      <c r="C31" s="115" t="s">
        <v>272</v>
      </c>
      <c r="D31" s="182">
        <f t="shared" si="13"/>
        <v>110000</v>
      </c>
      <c r="E31" s="184">
        <v>110000</v>
      </c>
      <c r="F31" s="182">
        <f t="shared" ref="F31:F39" si="24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f>D31+(D31*1.28%)</f>
        <v>111408</v>
      </c>
      <c r="Q31" s="155">
        <f>P31+(P31*1.41%)</f>
        <v>112978.85279999999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257</v>
      </c>
      <c r="B32" s="119" t="s">
        <v>274</v>
      </c>
      <c r="C32" s="115" t="s">
        <v>275</v>
      </c>
      <c r="D32" s="182">
        <f t="shared" si="13"/>
        <v>260000</v>
      </c>
      <c r="E32" s="184">
        <v>210000</v>
      </c>
      <c r="F32" s="182">
        <f t="shared" si="24"/>
        <v>50000</v>
      </c>
      <c r="G32" s="155"/>
      <c r="H32" s="155"/>
      <c r="I32" s="155"/>
      <c r="J32" s="155">
        <v>50000</v>
      </c>
      <c r="K32" s="155"/>
      <c r="L32" s="155"/>
      <c r="M32" s="155"/>
      <c r="N32" s="155"/>
      <c r="O32" s="155"/>
      <c r="P32" s="155">
        <f t="shared" ref="P32:P39" si="25">D32+(D32*1.28%)</f>
        <v>263328</v>
      </c>
      <c r="Q32" s="155">
        <f t="shared" ref="Q32:Q39" si="26">P32+(P32*1.41%)</f>
        <v>267040.92479999998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260</v>
      </c>
      <c r="B33" s="119" t="s">
        <v>276</v>
      </c>
      <c r="C33" s="115" t="s">
        <v>277</v>
      </c>
      <c r="D33" s="182">
        <f t="shared" si="13"/>
        <v>5000</v>
      </c>
      <c r="E33" s="184">
        <v>5000</v>
      </c>
      <c r="F33" s="182">
        <f t="shared" si="24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f t="shared" si="25"/>
        <v>5064</v>
      </c>
      <c r="Q33" s="155">
        <f t="shared" si="26"/>
        <v>5135.4023999999999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263</v>
      </c>
      <c r="B34" s="119" t="s">
        <v>279</v>
      </c>
      <c r="C34" s="120" t="s">
        <v>280</v>
      </c>
      <c r="D34" s="182">
        <f t="shared" si="13"/>
        <v>160000</v>
      </c>
      <c r="E34" s="184">
        <v>160000</v>
      </c>
      <c r="F34" s="182">
        <f t="shared" si="24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f t="shared" si="25"/>
        <v>162048</v>
      </c>
      <c r="Q34" s="155">
        <f t="shared" si="26"/>
        <v>164332.8768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265</v>
      </c>
      <c r="B35" s="119" t="s">
        <v>282</v>
      </c>
      <c r="C35" s="115" t="s">
        <v>283</v>
      </c>
      <c r="D35" s="182">
        <f t="shared" si="13"/>
        <v>10000</v>
      </c>
      <c r="E35" s="184">
        <v>5000</v>
      </c>
      <c r="F35" s="182">
        <f t="shared" si="24"/>
        <v>5000</v>
      </c>
      <c r="G35" s="155"/>
      <c r="H35" s="155"/>
      <c r="I35" s="155"/>
      <c r="J35" s="155"/>
      <c r="K35" s="155"/>
      <c r="L35" s="155"/>
      <c r="M35" s="155">
        <v>5000</v>
      </c>
      <c r="N35" s="155"/>
      <c r="O35" s="155"/>
      <c r="P35" s="155">
        <f t="shared" si="25"/>
        <v>10128</v>
      </c>
      <c r="Q35" s="155">
        <f t="shared" si="26"/>
        <v>10270.8048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270</v>
      </c>
      <c r="B36" s="114" t="s">
        <v>284</v>
      </c>
      <c r="C36" s="115" t="s">
        <v>285</v>
      </c>
      <c r="D36" s="182">
        <f t="shared" si="13"/>
        <v>20000</v>
      </c>
      <c r="E36" s="184">
        <v>20000</v>
      </c>
      <c r="F36" s="182">
        <f t="shared" si="24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f t="shared" si="25"/>
        <v>20256</v>
      </c>
      <c r="Q36" s="155">
        <f t="shared" si="26"/>
        <v>20541.6096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273</v>
      </c>
      <c r="B37" s="114" t="s">
        <v>287</v>
      </c>
      <c r="C37" s="115" t="s">
        <v>288</v>
      </c>
      <c r="D37" s="182">
        <f t="shared" si="13"/>
        <v>10000</v>
      </c>
      <c r="E37" s="184">
        <v>10000</v>
      </c>
      <c r="F37" s="182">
        <f t="shared" si="24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f t="shared" si="25"/>
        <v>10128</v>
      </c>
      <c r="Q37" s="155">
        <f t="shared" si="26"/>
        <v>10270.8048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278</v>
      </c>
      <c r="B38" s="114" t="s">
        <v>290</v>
      </c>
      <c r="C38" s="115" t="s">
        <v>291</v>
      </c>
      <c r="D38" s="182">
        <f t="shared" si="13"/>
        <v>15000</v>
      </c>
      <c r="E38" s="184">
        <v>15000</v>
      </c>
      <c r="F38" s="182">
        <f t="shared" si="24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f t="shared" si="25"/>
        <v>15192</v>
      </c>
      <c r="Q38" s="155">
        <f t="shared" si="26"/>
        <v>15406.207200000001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281</v>
      </c>
      <c r="B39" s="119" t="s">
        <v>293</v>
      </c>
      <c r="C39" s="115" t="s">
        <v>294</v>
      </c>
      <c r="D39" s="182">
        <f t="shared" si="13"/>
        <v>11000</v>
      </c>
      <c r="E39" s="184">
        <v>11000</v>
      </c>
      <c r="F39" s="182">
        <f t="shared" si="24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f t="shared" si="25"/>
        <v>11140.8</v>
      </c>
      <c r="Q39" s="155">
        <f t="shared" si="26"/>
        <v>11297.885279999999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399</v>
      </c>
      <c r="C40" s="177" t="s">
        <v>401</v>
      </c>
      <c r="D40" s="185">
        <f>D41</f>
        <v>10000</v>
      </c>
      <c r="E40" s="185">
        <f>E41</f>
        <v>10000</v>
      </c>
      <c r="F40" s="185">
        <f>F41</f>
        <v>0</v>
      </c>
      <c r="G40" s="185">
        <f t="shared" ref="G40:Q40" si="27">G41</f>
        <v>0</v>
      </c>
      <c r="H40" s="185">
        <f t="shared" si="27"/>
        <v>0</v>
      </c>
      <c r="I40" s="185">
        <f t="shared" si="27"/>
        <v>0</v>
      </c>
      <c r="J40" s="185">
        <f t="shared" si="27"/>
        <v>0</v>
      </c>
      <c r="K40" s="185">
        <f t="shared" si="27"/>
        <v>0</v>
      </c>
      <c r="L40" s="185">
        <f t="shared" si="27"/>
        <v>0</v>
      </c>
      <c r="M40" s="185">
        <f t="shared" si="27"/>
        <v>0</v>
      </c>
      <c r="N40" s="185">
        <f t="shared" si="27"/>
        <v>0</v>
      </c>
      <c r="O40" s="185">
        <f t="shared" si="27"/>
        <v>0</v>
      </c>
      <c r="P40" s="185">
        <f t="shared" si="27"/>
        <v>10128</v>
      </c>
      <c r="Q40" s="186">
        <f t="shared" si="27"/>
        <v>10270.8048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400</v>
      </c>
      <c r="C41" s="115" t="s">
        <v>402</v>
      </c>
      <c r="D41" s="182">
        <f t="shared" si="13"/>
        <v>10000</v>
      </c>
      <c r="E41" s="184">
        <v>10000</v>
      </c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>
        <f>D41+(D41*1.28%)</f>
        <v>10128</v>
      </c>
      <c r="Q41" s="155">
        <f>P41+(P41*1.41%)</f>
        <v>10270.8048</v>
      </c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296</v>
      </c>
      <c r="C42" s="117" t="s">
        <v>297</v>
      </c>
      <c r="D42" s="185">
        <f>SUM(D43:D47)</f>
        <v>58000</v>
      </c>
      <c r="E42" s="185">
        <f>SUM(E43:E47)</f>
        <v>58000</v>
      </c>
      <c r="F42" s="185">
        <f>SUM(F43:F47)</f>
        <v>0</v>
      </c>
      <c r="G42" s="185">
        <f t="shared" ref="G42:Q42" si="28">SUM(G43:G47)</f>
        <v>0</v>
      </c>
      <c r="H42" s="185">
        <f t="shared" si="28"/>
        <v>0</v>
      </c>
      <c r="I42" s="185">
        <f t="shared" si="28"/>
        <v>0</v>
      </c>
      <c r="J42" s="185">
        <f t="shared" si="28"/>
        <v>0</v>
      </c>
      <c r="K42" s="185">
        <f t="shared" si="28"/>
        <v>0</v>
      </c>
      <c r="L42" s="185">
        <f t="shared" si="28"/>
        <v>0</v>
      </c>
      <c r="M42" s="185">
        <f t="shared" si="28"/>
        <v>0</v>
      </c>
      <c r="N42" s="185">
        <f t="shared" si="28"/>
        <v>0</v>
      </c>
      <c r="O42" s="185">
        <f t="shared" si="28"/>
        <v>0</v>
      </c>
      <c r="P42" s="185">
        <f t="shared" si="28"/>
        <v>58742.399999999994</v>
      </c>
      <c r="Q42" s="186">
        <f t="shared" si="28"/>
        <v>59570.667840000002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286</v>
      </c>
      <c r="B43" s="119" t="s">
        <v>300</v>
      </c>
      <c r="C43" s="115" t="s">
        <v>301</v>
      </c>
      <c r="D43" s="182">
        <f t="shared" si="13"/>
        <v>15000</v>
      </c>
      <c r="E43" s="184">
        <v>15000</v>
      </c>
      <c r="F43" s="182">
        <f t="shared" ref="F43:F47" si="29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f>D43+(D43*1.28%)</f>
        <v>15192</v>
      </c>
      <c r="Q43" s="155">
        <f>P43+(P43*1.41%)</f>
        <v>15406.207200000001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289</v>
      </c>
      <c r="B44" s="119" t="s">
        <v>302</v>
      </c>
      <c r="C44" s="115" t="s">
        <v>303</v>
      </c>
      <c r="D44" s="182">
        <f t="shared" si="13"/>
        <v>2000</v>
      </c>
      <c r="E44" s="184">
        <v>2000</v>
      </c>
      <c r="F44" s="182">
        <f t="shared" si="29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f t="shared" ref="P44:P47" si="30">D44+(D44*1.28%)</f>
        <v>2025.6</v>
      </c>
      <c r="Q44" s="155">
        <f t="shared" ref="Q44:Q47" si="31">P44+(P44*1.41%)</f>
        <v>2054.1609599999997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292</v>
      </c>
      <c r="B45" s="119" t="s">
        <v>305</v>
      </c>
      <c r="C45" s="115" t="s">
        <v>306</v>
      </c>
      <c r="D45" s="182">
        <f t="shared" si="13"/>
        <v>1000</v>
      </c>
      <c r="E45" s="184">
        <v>1000</v>
      </c>
      <c r="F45" s="182">
        <f t="shared" si="29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f t="shared" si="30"/>
        <v>1012.8</v>
      </c>
      <c r="Q45" s="155">
        <f t="shared" si="31"/>
        <v>1027.0804799999999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403</v>
      </c>
      <c r="C46" s="115" t="s">
        <v>404</v>
      </c>
      <c r="D46" s="182">
        <f t="shared" si="13"/>
        <v>0</v>
      </c>
      <c r="E46" s="184"/>
      <c r="F46" s="182">
        <f t="shared" si="29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f t="shared" si="30"/>
        <v>0</v>
      </c>
      <c r="Q46" s="155">
        <f t="shared" si="31"/>
        <v>0</v>
      </c>
      <c r="R46" s="84"/>
      <c r="S46" s="176"/>
      <c r="T46" s="145"/>
      <c r="V46" s="192"/>
      <c r="W46" s="145"/>
    </row>
    <row r="47" spans="1:23" ht="18" customHeight="1" x14ac:dyDescent="0.25">
      <c r="A47" s="113" t="s">
        <v>295</v>
      </c>
      <c r="B47" s="119" t="s">
        <v>308</v>
      </c>
      <c r="C47" s="115" t="s">
        <v>309</v>
      </c>
      <c r="D47" s="182">
        <f t="shared" si="13"/>
        <v>40000</v>
      </c>
      <c r="E47" s="184">
        <v>40000</v>
      </c>
      <c r="F47" s="182">
        <f t="shared" si="29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f t="shared" si="30"/>
        <v>40512</v>
      </c>
      <c r="Q47" s="155">
        <f t="shared" si="31"/>
        <v>41083.2192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310</v>
      </c>
      <c r="C48" s="117" t="s">
        <v>311</v>
      </c>
      <c r="D48" s="185">
        <f>D49</f>
        <v>6000</v>
      </c>
      <c r="E48" s="185">
        <f>E49</f>
        <v>6000</v>
      </c>
      <c r="F48" s="185">
        <f>F49</f>
        <v>0</v>
      </c>
      <c r="G48" s="185">
        <f t="shared" ref="G48:Q48" si="32">G49</f>
        <v>0</v>
      </c>
      <c r="H48" s="185">
        <f t="shared" si="32"/>
        <v>0</v>
      </c>
      <c r="I48" s="185">
        <f t="shared" si="32"/>
        <v>0</v>
      </c>
      <c r="J48" s="185">
        <f t="shared" si="32"/>
        <v>0</v>
      </c>
      <c r="K48" s="185">
        <f t="shared" si="32"/>
        <v>0</v>
      </c>
      <c r="L48" s="185">
        <f t="shared" si="32"/>
        <v>0</v>
      </c>
      <c r="M48" s="185">
        <f t="shared" si="32"/>
        <v>0</v>
      </c>
      <c r="N48" s="185">
        <f t="shared" si="32"/>
        <v>0</v>
      </c>
      <c r="O48" s="185">
        <f t="shared" si="32"/>
        <v>0</v>
      </c>
      <c r="P48" s="185">
        <f t="shared" si="32"/>
        <v>6076.8</v>
      </c>
      <c r="Q48" s="186">
        <f t="shared" si="32"/>
        <v>6162.4828800000005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312</v>
      </c>
      <c r="C49" s="117" t="s">
        <v>313</v>
      </c>
      <c r="D49" s="185">
        <f>SUM(D50:D52)</f>
        <v>6000</v>
      </c>
      <c r="E49" s="185">
        <f>SUM(E50:E52)</f>
        <v>6000</v>
      </c>
      <c r="F49" s="185">
        <f>SUM(F50:F52)</f>
        <v>0</v>
      </c>
      <c r="G49" s="185">
        <f t="shared" ref="G49:Q49" si="33">SUM(G50:G52)</f>
        <v>0</v>
      </c>
      <c r="H49" s="185">
        <f t="shared" si="33"/>
        <v>0</v>
      </c>
      <c r="I49" s="185">
        <f t="shared" si="33"/>
        <v>0</v>
      </c>
      <c r="J49" s="185">
        <f t="shared" si="33"/>
        <v>0</v>
      </c>
      <c r="K49" s="185">
        <f t="shared" si="33"/>
        <v>0</v>
      </c>
      <c r="L49" s="185">
        <f t="shared" si="33"/>
        <v>0</v>
      </c>
      <c r="M49" s="185">
        <f t="shared" si="33"/>
        <v>0</v>
      </c>
      <c r="N49" s="185">
        <f t="shared" si="33"/>
        <v>0</v>
      </c>
      <c r="O49" s="185">
        <f t="shared" si="33"/>
        <v>0</v>
      </c>
      <c r="P49" s="185">
        <f t="shared" si="33"/>
        <v>6076.8</v>
      </c>
      <c r="Q49" s="186">
        <f t="shared" si="33"/>
        <v>6162.4828800000005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298</v>
      </c>
      <c r="B50" s="119" t="s">
        <v>315</v>
      </c>
      <c r="C50" s="115" t="s">
        <v>316</v>
      </c>
      <c r="D50" s="182">
        <f t="shared" ref="D50:D52" si="34">E50+F50</f>
        <v>6000</v>
      </c>
      <c r="E50" s="184">
        <v>6000</v>
      </c>
      <c r="F50" s="182">
        <f t="shared" ref="F50:F52" si="35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f>D50+(D50*1.28%)</f>
        <v>6076.8</v>
      </c>
      <c r="Q50" s="155">
        <f>P50+(P50*1.41%)</f>
        <v>6162.4828800000005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299</v>
      </c>
      <c r="B51" s="119" t="s">
        <v>317</v>
      </c>
      <c r="C51" s="115" t="s">
        <v>318</v>
      </c>
      <c r="D51" s="182">
        <f t="shared" si="34"/>
        <v>0</v>
      </c>
      <c r="E51" s="184"/>
      <c r="F51" s="182">
        <f t="shared" si="35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f>D51+(D51*1.28%)</f>
        <v>0</v>
      </c>
      <c r="Q51" s="155">
        <f>P51+(P51*1.41%)</f>
        <v>0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304</v>
      </c>
      <c r="B52" s="119" t="s">
        <v>365</v>
      </c>
      <c r="C52" s="115" t="s">
        <v>366</v>
      </c>
      <c r="D52" s="182">
        <f t="shared" si="34"/>
        <v>0</v>
      </c>
      <c r="E52" s="184"/>
      <c r="F52" s="182">
        <f t="shared" si="35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>
        <f>D52+(D52*1.28%)</f>
        <v>0</v>
      </c>
      <c r="Q52" s="155">
        <f>P52+(P52*1.41%)</f>
        <v>0</v>
      </c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319</v>
      </c>
      <c r="C53" s="121" t="s">
        <v>391</v>
      </c>
      <c r="D53" s="185">
        <f t="shared" ref="D53:F54" si="36">D54</f>
        <v>0</v>
      </c>
      <c r="E53" s="185">
        <f t="shared" si="36"/>
        <v>0</v>
      </c>
      <c r="F53" s="185">
        <f t="shared" si="36"/>
        <v>0</v>
      </c>
      <c r="G53" s="185">
        <f t="shared" ref="G53:Q54" si="37">G54</f>
        <v>0</v>
      </c>
      <c r="H53" s="185">
        <f t="shared" si="37"/>
        <v>0</v>
      </c>
      <c r="I53" s="185">
        <f t="shared" si="37"/>
        <v>0</v>
      </c>
      <c r="J53" s="185">
        <f t="shared" si="37"/>
        <v>0</v>
      </c>
      <c r="K53" s="185">
        <f t="shared" si="37"/>
        <v>0</v>
      </c>
      <c r="L53" s="185">
        <f t="shared" si="37"/>
        <v>0</v>
      </c>
      <c r="M53" s="185">
        <f t="shared" si="37"/>
        <v>0</v>
      </c>
      <c r="N53" s="185">
        <f t="shared" si="37"/>
        <v>0</v>
      </c>
      <c r="O53" s="185">
        <f t="shared" si="37"/>
        <v>0</v>
      </c>
      <c r="P53" s="185">
        <f t="shared" si="37"/>
        <v>0</v>
      </c>
      <c r="Q53" s="186">
        <f t="shared" si="37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420</v>
      </c>
      <c r="C54" s="117" t="s">
        <v>422</v>
      </c>
      <c r="D54" s="185">
        <f t="shared" si="36"/>
        <v>0</v>
      </c>
      <c r="E54" s="185">
        <f t="shared" si="36"/>
        <v>0</v>
      </c>
      <c r="F54" s="185">
        <f t="shared" si="36"/>
        <v>0</v>
      </c>
      <c r="G54" s="185">
        <f t="shared" si="37"/>
        <v>0</v>
      </c>
      <c r="H54" s="185">
        <f t="shared" si="37"/>
        <v>0</v>
      </c>
      <c r="I54" s="185">
        <f t="shared" si="37"/>
        <v>0</v>
      </c>
      <c r="J54" s="185">
        <f t="shared" si="37"/>
        <v>0</v>
      </c>
      <c r="K54" s="185">
        <f t="shared" si="37"/>
        <v>0</v>
      </c>
      <c r="L54" s="185">
        <f t="shared" si="37"/>
        <v>0</v>
      </c>
      <c r="M54" s="185">
        <f t="shared" si="37"/>
        <v>0</v>
      </c>
      <c r="N54" s="185">
        <f t="shared" si="37"/>
        <v>0</v>
      </c>
      <c r="O54" s="185">
        <f t="shared" si="37"/>
        <v>0</v>
      </c>
      <c r="P54" s="185">
        <f t="shared" si="37"/>
        <v>0</v>
      </c>
      <c r="Q54" s="186">
        <f t="shared" si="37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421</v>
      </c>
      <c r="C55" s="115" t="s">
        <v>423</v>
      </c>
      <c r="D55" s="182">
        <f t="shared" ref="D55" si="38">E55+F55</f>
        <v>0</v>
      </c>
      <c r="E55" s="184">
        <v>0</v>
      </c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>
        <f>D55+(D55*1.28%)</f>
        <v>0</v>
      </c>
      <c r="Q55" s="187">
        <f>P55+(P55*1.41%)</f>
        <v>0</v>
      </c>
      <c r="R55" s="84"/>
      <c r="S55" s="176"/>
      <c r="T55" s="145"/>
      <c r="V55" s="192"/>
      <c r="W55" s="145"/>
    </row>
    <row r="56" spans="1:80" s="78" customFormat="1" ht="39" customHeight="1" x14ac:dyDescent="0.25">
      <c r="A56" s="267" t="s">
        <v>367</v>
      </c>
      <c r="B56" s="268"/>
      <c r="C56" s="269"/>
      <c r="D56" s="188">
        <f>D57</f>
        <v>225000</v>
      </c>
      <c r="E56" s="188">
        <f>E57</f>
        <v>195000</v>
      </c>
      <c r="F56" s="188">
        <f>F57</f>
        <v>30000</v>
      </c>
      <c r="G56" s="188">
        <f t="shared" ref="G56:Q56" si="39">G57</f>
        <v>0</v>
      </c>
      <c r="H56" s="188">
        <f t="shared" si="39"/>
        <v>0</v>
      </c>
      <c r="I56" s="188">
        <f t="shared" si="39"/>
        <v>0</v>
      </c>
      <c r="J56" s="188">
        <f t="shared" si="39"/>
        <v>30000</v>
      </c>
      <c r="K56" s="188">
        <f t="shared" si="39"/>
        <v>0</v>
      </c>
      <c r="L56" s="188">
        <f t="shared" si="39"/>
        <v>0</v>
      </c>
      <c r="M56" s="188">
        <f t="shared" si="39"/>
        <v>0</v>
      </c>
      <c r="N56" s="188">
        <f t="shared" si="39"/>
        <v>0</v>
      </c>
      <c r="O56" s="188">
        <f t="shared" si="39"/>
        <v>0</v>
      </c>
      <c r="P56" s="188">
        <f t="shared" si="39"/>
        <v>227880</v>
      </c>
      <c r="Q56" s="189">
        <f t="shared" si="39"/>
        <v>231093.10800000001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240</v>
      </c>
      <c r="C57" s="110" t="s">
        <v>11</v>
      </c>
      <c r="D57" s="185">
        <f>D58+D61</f>
        <v>225000</v>
      </c>
      <c r="E57" s="185">
        <f>E58+E61</f>
        <v>195000</v>
      </c>
      <c r="F57" s="185">
        <f>F58+F61</f>
        <v>30000</v>
      </c>
      <c r="G57" s="185">
        <f t="shared" ref="G57:Q57" si="40">G58+G61</f>
        <v>0</v>
      </c>
      <c r="H57" s="185">
        <f t="shared" si="40"/>
        <v>0</v>
      </c>
      <c r="I57" s="185">
        <f t="shared" si="40"/>
        <v>0</v>
      </c>
      <c r="J57" s="185">
        <f t="shared" si="40"/>
        <v>30000</v>
      </c>
      <c r="K57" s="185">
        <f t="shared" si="40"/>
        <v>0</v>
      </c>
      <c r="L57" s="185">
        <f t="shared" si="40"/>
        <v>0</v>
      </c>
      <c r="M57" s="185">
        <f t="shared" si="40"/>
        <v>0</v>
      </c>
      <c r="N57" s="185">
        <f t="shared" si="40"/>
        <v>0</v>
      </c>
      <c r="O57" s="185">
        <f t="shared" si="40"/>
        <v>0</v>
      </c>
      <c r="P57" s="185">
        <f t="shared" si="40"/>
        <v>227880</v>
      </c>
      <c r="Q57" s="186">
        <f t="shared" si="40"/>
        <v>231093.10800000001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344</v>
      </c>
      <c r="C58" s="122" t="s">
        <v>407</v>
      </c>
      <c r="D58" s="185">
        <f t="shared" ref="D58:F59" si="41">D59</f>
        <v>0</v>
      </c>
      <c r="E58" s="185">
        <f t="shared" si="41"/>
        <v>0</v>
      </c>
      <c r="F58" s="185">
        <f t="shared" si="41"/>
        <v>0</v>
      </c>
      <c r="G58" s="185">
        <f t="shared" ref="G58:Q59" si="42">G59</f>
        <v>0</v>
      </c>
      <c r="H58" s="185">
        <f t="shared" si="42"/>
        <v>0</v>
      </c>
      <c r="I58" s="185">
        <f t="shared" si="42"/>
        <v>0</v>
      </c>
      <c r="J58" s="185">
        <f t="shared" si="42"/>
        <v>0</v>
      </c>
      <c r="K58" s="185">
        <f t="shared" si="42"/>
        <v>0</v>
      </c>
      <c r="L58" s="185">
        <f t="shared" si="42"/>
        <v>0</v>
      </c>
      <c r="M58" s="185">
        <f t="shared" si="42"/>
        <v>0</v>
      </c>
      <c r="N58" s="185">
        <f t="shared" si="42"/>
        <v>0</v>
      </c>
      <c r="O58" s="185">
        <f t="shared" si="42"/>
        <v>0</v>
      </c>
      <c r="P58" s="185">
        <f t="shared" si="42"/>
        <v>0</v>
      </c>
      <c r="Q58" s="186">
        <f t="shared" si="42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405</v>
      </c>
      <c r="C59" s="110" t="s">
        <v>408</v>
      </c>
      <c r="D59" s="185">
        <f t="shared" si="41"/>
        <v>0</v>
      </c>
      <c r="E59" s="185">
        <f t="shared" si="41"/>
        <v>0</v>
      </c>
      <c r="F59" s="185">
        <f t="shared" si="41"/>
        <v>0</v>
      </c>
      <c r="G59" s="185">
        <f t="shared" si="42"/>
        <v>0</v>
      </c>
      <c r="H59" s="185">
        <f t="shared" si="42"/>
        <v>0</v>
      </c>
      <c r="I59" s="185">
        <f t="shared" si="42"/>
        <v>0</v>
      </c>
      <c r="J59" s="185">
        <f t="shared" si="42"/>
        <v>0</v>
      </c>
      <c r="K59" s="185">
        <f t="shared" si="42"/>
        <v>0</v>
      </c>
      <c r="L59" s="185">
        <f t="shared" si="42"/>
        <v>0</v>
      </c>
      <c r="M59" s="185">
        <f t="shared" si="42"/>
        <v>0</v>
      </c>
      <c r="N59" s="185">
        <f t="shared" si="42"/>
        <v>0</v>
      </c>
      <c r="O59" s="185">
        <f t="shared" si="42"/>
        <v>0</v>
      </c>
      <c r="P59" s="185">
        <f t="shared" si="42"/>
        <v>0</v>
      </c>
      <c r="Q59" s="186">
        <f t="shared" si="42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406</v>
      </c>
      <c r="C60" s="125" t="s">
        <v>409</v>
      </c>
      <c r="D60" s="182">
        <f t="shared" ref="D60" si="43">E60+F60</f>
        <v>0</v>
      </c>
      <c r="E60" s="184">
        <v>0</v>
      </c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>
        <f>D60+(D60*1.28%)</f>
        <v>0</v>
      </c>
      <c r="Q60" s="155">
        <f>P60+(P60*1.41%)</f>
        <v>0</v>
      </c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345</v>
      </c>
      <c r="C61" s="122" t="s">
        <v>386</v>
      </c>
      <c r="D61" s="185">
        <f>D62+D64+D70</f>
        <v>225000</v>
      </c>
      <c r="E61" s="185">
        <f>E62+E64+E70</f>
        <v>195000</v>
      </c>
      <c r="F61" s="185">
        <f>F62+F64+F70</f>
        <v>30000</v>
      </c>
      <c r="G61" s="185">
        <f t="shared" ref="G61:Q61" si="44">G62+G64+G70</f>
        <v>0</v>
      </c>
      <c r="H61" s="185">
        <f t="shared" si="44"/>
        <v>0</v>
      </c>
      <c r="I61" s="185">
        <f t="shared" si="44"/>
        <v>0</v>
      </c>
      <c r="J61" s="185">
        <f t="shared" si="44"/>
        <v>30000</v>
      </c>
      <c r="K61" s="185">
        <f t="shared" si="44"/>
        <v>0</v>
      </c>
      <c r="L61" s="185">
        <f t="shared" si="44"/>
        <v>0</v>
      </c>
      <c r="M61" s="185">
        <f t="shared" si="44"/>
        <v>0</v>
      </c>
      <c r="N61" s="185">
        <f t="shared" si="44"/>
        <v>0</v>
      </c>
      <c r="O61" s="185">
        <f t="shared" si="44"/>
        <v>0</v>
      </c>
      <c r="P61" s="185">
        <f t="shared" si="44"/>
        <v>227880</v>
      </c>
      <c r="Q61" s="186">
        <f t="shared" si="44"/>
        <v>231093.10800000001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384</v>
      </c>
      <c r="C62" s="110" t="s">
        <v>387</v>
      </c>
      <c r="D62" s="185">
        <f>D63</f>
        <v>100000</v>
      </c>
      <c r="E62" s="185">
        <f>E63</f>
        <v>100000</v>
      </c>
      <c r="F62" s="185">
        <f>F63</f>
        <v>0</v>
      </c>
      <c r="G62" s="185">
        <f t="shared" ref="G62:Q62" si="45">G63</f>
        <v>0</v>
      </c>
      <c r="H62" s="185">
        <f t="shared" si="45"/>
        <v>0</v>
      </c>
      <c r="I62" s="185">
        <f t="shared" si="45"/>
        <v>0</v>
      </c>
      <c r="J62" s="185">
        <f t="shared" si="45"/>
        <v>0</v>
      </c>
      <c r="K62" s="185">
        <f t="shared" si="45"/>
        <v>0</v>
      </c>
      <c r="L62" s="185">
        <f t="shared" si="45"/>
        <v>0</v>
      </c>
      <c r="M62" s="185">
        <f t="shared" si="45"/>
        <v>0</v>
      </c>
      <c r="N62" s="185">
        <f t="shared" si="45"/>
        <v>0</v>
      </c>
      <c r="O62" s="185">
        <f t="shared" si="45"/>
        <v>0</v>
      </c>
      <c r="P62" s="185">
        <f t="shared" si="45"/>
        <v>101280</v>
      </c>
      <c r="Q62" s="186">
        <f t="shared" si="45"/>
        <v>102708.048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307</v>
      </c>
      <c r="B63" s="126" t="s">
        <v>388</v>
      </c>
      <c r="C63" s="115" t="s">
        <v>134</v>
      </c>
      <c r="D63" s="182">
        <f t="shared" ref="D63:D71" si="46">E63+F63</f>
        <v>100000</v>
      </c>
      <c r="E63" s="184">
        <v>100000</v>
      </c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>
        <f>D63+(D63*1.28%)</f>
        <v>101280</v>
      </c>
      <c r="Q63" s="155">
        <f>P63+(P63*1.41%)</f>
        <v>102708.048</v>
      </c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346</v>
      </c>
      <c r="C64" s="117" t="s">
        <v>347</v>
      </c>
      <c r="D64" s="185">
        <f t="shared" ref="D64:E64" si="47">SUM(D65:D69)</f>
        <v>125000</v>
      </c>
      <c r="E64" s="185">
        <f t="shared" si="47"/>
        <v>95000</v>
      </c>
      <c r="F64" s="185">
        <f>SUM(F65:F69)</f>
        <v>30000</v>
      </c>
      <c r="G64" s="185">
        <f t="shared" ref="G64:Q64" si="48">SUM(G65:G69)</f>
        <v>0</v>
      </c>
      <c r="H64" s="185">
        <f t="shared" si="48"/>
        <v>0</v>
      </c>
      <c r="I64" s="185">
        <f t="shared" si="48"/>
        <v>0</v>
      </c>
      <c r="J64" s="185">
        <f t="shared" si="48"/>
        <v>30000</v>
      </c>
      <c r="K64" s="185">
        <f t="shared" si="48"/>
        <v>0</v>
      </c>
      <c r="L64" s="185">
        <f t="shared" si="48"/>
        <v>0</v>
      </c>
      <c r="M64" s="185">
        <f t="shared" si="48"/>
        <v>0</v>
      </c>
      <c r="N64" s="185">
        <f t="shared" si="48"/>
        <v>0</v>
      </c>
      <c r="O64" s="185">
        <f t="shared" si="48"/>
        <v>0</v>
      </c>
      <c r="P64" s="185">
        <f t="shared" si="48"/>
        <v>126600</v>
      </c>
      <c r="Q64" s="185">
        <f t="shared" si="48"/>
        <v>128385.06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314</v>
      </c>
      <c r="B65" s="126" t="s">
        <v>348</v>
      </c>
      <c r="C65" s="115" t="s">
        <v>137</v>
      </c>
      <c r="D65" s="182">
        <f t="shared" si="46"/>
        <v>65000</v>
      </c>
      <c r="E65" s="184">
        <v>65000</v>
      </c>
      <c r="F65" s="182">
        <f t="shared" ref="F65:F69" si="49">SUM(G65:N65)</f>
        <v>0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f>D65+(D65*1.28%)</f>
        <v>65832</v>
      </c>
      <c r="Q65" s="155">
        <f>P65+(P65*1.41%)</f>
        <v>66760.231199999995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410</v>
      </c>
      <c r="C66" s="115" t="s">
        <v>413</v>
      </c>
      <c r="D66" s="182">
        <f t="shared" si="46"/>
        <v>10000</v>
      </c>
      <c r="E66" s="184">
        <v>10000</v>
      </c>
      <c r="F66" s="182">
        <f t="shared" si="49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f t="shared" ref="P66:P69" si="50">D66+(D66*1.28%)</f>
        <v>10128</v>
      </c>
      <c r="Q66" s="155">
        <f t="shared" ref="Q66:Q69" si="51">P66+(P66*1.41%)</f>
        <v>10270.8048</v>
      </c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411</v>
      </c>
      <c r="C67" s="115" t="s">
        <v>139</v>
      </c>
      <c r="D67" s="182">
        <f t="shared" si="46"/>
        <v>0</v>
      </c>
      <c r="E67" s="184"/>
      <c r="F67" s="182">
        <f t="shared" si="49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>
        <f t="shared" si="50"/>
        <v>0</v>
      </c>
      <c r="Q67" s="155">
        <f t="shared" si="51"/>
        <v>0</v>
      </c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412</v>
      </c>
      <c r="C68" s="115" t="s">
        <v>142</v>
      </c>
      <c r="D68" s="182">
        <f t="shared" si="46"/>
        <v>20000</v>
      </c>
      <c r="E68" s="184">
        <v>20000</v>
      </c>
      <c r="F68" s="182">
        <f t="shared" si="49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>
        <f t="shared" si="50"/>
        <v>20256</v>
      </c>
      <c r="Q68" s="155">
        <f t="shared" si="51"/>
        <v>20541.6096</v>
      </c>
      <c r="R68" s="84"/>
      <c r="S68" s="176"/>
      <c r="T68" s="145"/>
      <c r="V68" s="192"/>
      <c r="W68" s="145"/>
    </row>
    <row r="69" spans="1:80" ht="18" customHeight="1" x14ac:dyDescent="0.25">
      <c r="A69" s="113" t="s">
        <v>332</v>
      </c>
      <c r="B69" s="126" t="s">
        <v>351</v>
      </c>
      <c r="C69" s="115" t="s">
        <v>143</v>
      </c>
      <c r="D69" s="182">
        <f t="shared" si="46"/>
        <v>30000</v>
      </c>
      <c r="E69" s="184"/>
      <c r="F69" s="182">
        <f t="shared" si="49"/>
        <v>30000</v>
      </c>
      <c r="G69" s="155"/>
      <c r="H69" s="155"/>
      <c r="I69" s="155"/>
      <c r="J69" s="155">
        <v>30000</v>
      </c>
      <c r="K69" s="155"/>
      <c r="L69" s="155"/>
      <c r="M69" s="155"/>
      <c r="N69" s="155"/>
      <c r="O69" s="155"/>
      <c r="P69" s="155">
        <f t="shared" si="50"/>
        <v>30384</v>
      </c>
      <c r="Q69" s="155">
        <f t="shared" si="51"/>
        <v>30812.414400000001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414</v>
      </c>
      <c r="C70" s="117" t="s">
        <v>415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52">G71</f>
        <v>0</v>
      </c>
      <c r="H70" s="185">
        <f t="shared" si="52"/>
        <v>0</v>
      </c>
      <c r="I70" s="185">
        <f t="shared" si="52"/>
        <v>0</v>
      </c>
      <c r="J70" s="185">
        <f t="shared" si="52"/>
        <v>0</v>
      </c>
      <c r="K70" s="185">
        <f t="shared" si="52"/>
        <v>0</v>
      </c>
      <c r="L70" s="185">
        <f t="shared" si="52"/>
        <v>0</v>
      </c>
      <c r="M70" s="185">
        <f t="shared" si="52"/>
        <v>0</v>
      </c>
      <c r="N70" s="185">
        <f t="shared" si="52"/>
        <v>0</v>
      </c>
      <c r="O70" s="185">
        <f t="shared" si="52"/>
        <v>0</v>
      </c>
      <c r="P70" s="185">
        <f t="shared" si="52"/>
        <v>0</v>
      </c>
      <c r="Q70" s="186">
        <f t="shared" si="5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416</v>
      </c>
      <c r="D71" s="208">
        <f t="shared" si="46"/>
        <v>0</v>
      </c>
      <c r="E71" s="209">
        <v>0</v>
      </c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>
        <f>D71+(D71*1.28%)</f>
        <v>0</v>
      </c>
      <c r="Q71" s="210">
        <f>P71+(P71*1.41%)</f>
        <v>0</v>
      </c>
      <c r="R71" s="84"/>
      <c r="S71" s="176"/>
      <c r="T71" s="145"/>
      <c r="V71" s="192"/>
      <c r="W71" s="145"/>
    </row>
    <row r="72" spans="1:80" s="79" customFormat="1" ht="43.5" customHeight="1" x14ac:dyDescent="0.25">
      <c r="A72" s="283" t="s">
        <v>368</v>
      </c>
      <c r="B72" s="284"/>
      <c r="C72" s="285"/>
      <c r="D72" s="214">
        <f t="shared" ref="D72:Q72" si="53">D73+D89+D93+D97+D101+D105+D111+D115+D119+D123+D130+D146</f>
        <v>2180000</v>
      </c>
      <c r="E72" s="214">
        <f t="shared" si="53"/>
        <v>1280000</v>
      </c>
      <c r="F72" s="214">
        <f t="shared" si="53"/>
        <v>900000</v>
      </c>
      <c r="G72" s="214">
        <f t="shared" si="53"/>
        <v>0</v>
      </c>
      <c r="H72" s="214">
        <f t="shared" si="53"/>
        <v>0</v>
      </c>
      <c r="I72" s="214">
        <f t="shared" si="53"/>
        <v>900000</v>
      </c>
      <c r="J72" s="214">
        <f t="shared" si="53"/>
        <v>0</v>
      </c>
      <c r="K72" s="214">
        <f t="shared" si="53"/>
        <v>0</v>
      </c>
      <c r="L72" s="214">
        <f t="shared" si="53"/>
        <v>0</v>
      </c>
      <c r="M72" s="214">
        <f t="shared" si="53"/>
        <v>0</v>
      </c>
      <c r="N72" s="214">
        <f t="shared" si="53"/>
        <v>0</v>
      </c>
      <c r="O72" s="214">
        <f t="shared" si="53"/>
        <v>0</v>
      </c>
      <c r="P72" s="214">
        <f t="shared" si="53"/>
        <v>2207904</v>
      </c>
      <c r="Q72" s="215">
        <f t="shared" si="53"/>
        <v>2239035.4464000002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71" t="s">
        <v>369</v>
      </c>
      <c r="B73" s="272"/>
      <c r="C73" s="273"/>
      <c r="D73" s="188">
        <f>D74</f>
        <v>786000</v>
      </c>
      <c r="E73" s="188">
        <f>E74</f>
        <v>586000</v>
      </c>
      <c r="F73" s="188">
        <f>F74</f>
        <v>200000</v>
      </c>
      <c r="G73" s="188">
        <f t="shared" ref="G73:Q73" si="54">G74</f>
        <v>0</v>
      </c>
      <c r="H73" s="188">
        <f t="shared" si="54"/>
        <v>0</v>
      </c>
      <c r="I73" s="188">
        <f t="shared" si="54"/>
        <v>200000</v>
      </c>
      <c r="J73" s="188">
        <f t="shared" si="54"/>
        <v>0</v>
      </c>
      <c r="K73" s="188">
        <f t="shared" si="54"/>
        <v>0</v>
      </c>
      <c r="L73" s="188">
        <f t="shared" si="54"/>
        <v>0</v>
      </c>
      <c r="M73" s="188">
        <f t="shared" si="54"/>
        <v>0</v>
      </c>
      <c r="N73" s="188">
        <f t="shared" si="54"/>
        <v>0</v>
      </c>
      <c r="O73" s="188">
        <f t="shared" si="54"/>
        <v>0</v>
      </c>
      <c r="P73" s="188">
        <f t="shared" si="54"/>
        <v>796060.79999999993</v>
      </c>
      <c r="Q73" s="189">
        <f t="shared" si="54"/>
        <v>807285.2572799999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226</v>
      </c>
      <c r="C74" s="110" t="s">
        <v>424</v>
      </c>
      <c r="D74" s="185">
        <f>D75+D83+D86</f>
        <v>786000</v>
      </c>
      <c r="E74" s="185">
        <f>E75+E83+E86</f>
        <v>586000</v>
      </c>
      <c r="F74" s="185">
        <f>F75+F83+F86</f>
        <v>200000</v>
      </c>
      <c r="G74" s="185">
        <f t="shared" ref="G74:Q74" si="55">G75+G83+G86</f>
        <v>0</v>
      </c>
      <c r="H74" s="185">
        <f t="shared" si="55"/>
        <v>0</v>
      </c>
      <c r="I74" s="185">
        <f t="shared" si="55"/>
        <v>200000</v>
      </c>
      <c r="J74" s="185">
        <f t="shared" si="55"/>
        <v>0</v>
      </c>
      <c r="K74" s="185">
        <f t="shared" si="55"/>
        <v>0</v>
      </c>
      <c r="L74" s="185">
        <f t="shared" si="55"/>
        <v>0</v>
      </c>
      <c r="M74" s="185">
        <f t="shared" si="55"/>
        <v>0</v>
      </c>
      <c r="N74" s="185">
        <f t="shared" si="55"/>
        <v>0</v>
      </c>
      <c r="O74" s="185">
        <f t="shared" si="55"/>
        <v>0</v>
      </c>
      <c r="P74" s="185">
        <f t="shared" si="55"/>
        <v>796060.79999999993</v>
      </c>
      <c r="Q74" s="186">
        <f t="shared" si="55"/>
        <v>807285.2572799999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227</v>
      </c>
      <c r="C75" s="130" t="s">
        <v>228</v>
      </c>
      <c r="D75" s="185">
        <f>D76+D78+D80</f>
        <v>762000</v>
      </c>
      <c r="E75" s="185">
        <f>E76+E78+E80</f>
        <v>562000</v>
      </c>
      <c r="F75" s="185">
        <f>F76+F78+F80</f>
        <v>200000</v>
      </c>
      <c r="G75" s="185">
        <f t="shared" ref="G75:Q75" si="56">G76+G78+G80</f>
        <v>0</v>
      </c>
      <c r="H75" s="185">
        <f t="shared" si="56"/>
        <v>0</v>
      </c>
      <c r="I75" s="185">
        <f t="shared" si="56"/>
        <v>200000</v>
      </c>
      <c r="J75" s="185">
        <f t="shared" si="56"/>
        <v>0</v>
      </c>
      <c r="K75" s="185">
        <f t="shared" si="56"/>
        <v>0</v>
      </c>
      <c r="L75" s="185">
        <f t="shared" si="56"/>
        <v>0</v>
      </c>
      <c r="M75" s="185">
        <f t="shared" si="56"/>
        <v>0</v>
      </c>
      <c r="N75" s="185">
        <f t="shared" si="56"/>
        <v>0</v>
      </c>
      <c r="O75" s="185">
        <f t="shared" si="56"/>
        <v>0</v>
      </c>
      <c r="P75" s="185">
        <f t="shared" si="56"/>
        <v>771753.6</v>
      </c>
      <c r="Q75" s="186">
        <f t="shared" si="56"/>
        <v>782635.32575999992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229</v>
      </c>
      <c r="C76" s="130" t="s">
        <v>389</v>
      </c>
      <c r="D76" s="185">
        <f>D77</f>
        <v>670000</v>
      </c>
      <c r="E76" s="185">
        <f>E77</f>
        <v>470000</v>
      </c>
      <c r="F76" s="185">
        <f>F77</f>
        <v>200000</v>
      </c>
      <c r="G76" s="185">
        <f t="shared" ref="G76:Q76" si="57">G77</f>
        <v>0</v>
      </c>
      <c r="H76" s="185">
        <f t="shared" si="57"/>
        <v>0</v>
      </c>
      <c r="I76" s="185">
        <f t="shared" si="57"/>
        <v>200000</v>
      </c>
      <c r="J76" s="185">
        <f t="shared" si="57"/>
        <v>0</v>
      </c>
      <c r="K76" s="185">
        <f t="shared" si="57"/>
        <v>0</v>
      </c>
      <c r="L76" s="185">
        <f t="shared" si="57"/>
        <v>0</v>
      </c>
      <c r="M76" s="185">
        <f t="shared" si="57"/>
        <v>0</v>
      </c>
      <c r="N76" s="185">
        <f t="shared" si="57"/>
        <v>0</v>
      </c>
      <c r="O76" s="185">
        <f t="shared" si="57"/>
        <v>0</v>
      </c>
      <c r="P76" s="185">
        <f t="shared" si="57"/>
        <v>678576</v>
      </c>
      <c r="Q76" s="186">
        <f t="shared" si="57"/>
        <v>688143.9216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334</v>
      </c>
      <c r="B77" s="126" t="s">
        <v>231</v>
      </c>
      <c r="C77" s="115" t="s">
        <v>232</v>
      </c>
      <c r="D77" s="182">
        <f t="shared" ref="D77" si="58">E77+F77</f>
        <v>670000</v>
      </c>
      <c r="E77" s="184">
        <v>470000</v>
      </c>
      <c r="F77" s="182">
        <f>SUM(G77:N77)</f>
        <v>200000</v>
      </c>
      <c r="G77" s="184">
        <v>0</v>
      </c>
      <c r="H77" s="184"/>
      <c r="I77" s="184">
        <v>200000</v>
      </c>
      <c r="J77" s="184"/>
      <c r="K77" s="184"/>
      <c r="L77" s="184"/>
      <c r="M77" s="184"/>
      <c r="N77" s="184"/>
      <c r="O77" s="184"/>
      <c r="P77" s="184">
        <f>D77+(D77*1.28%)</f>
        <v>678576</v>
      </c>
      <c r="Q77" s="187">
        <f>P77+(P77*1.41%)</f>
        <v>688143.9216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390</v>
      </c>
      <c r="C78" s="132" t="s">
        <v>233</v>
      </c>
      <c r="D78" s="185">
        <f t="shared" ref="D78:E78" si="59">D79</f>
        <v>20000</v>
      </c>
      <c r="E78" s="185">
        <f t="shared" si="59"/>
        <v>20000</v>
      </c>
      <c r="F78" s="185">
        <f>F79</f>
        <v>0</v>
      </c>
      <c r="G78" s="185">
        <f t="shared" ref="G78:Q78" si="60">G79</f>
        <v>0</v>
      </c>
      <c r="H78" s="185">
        <f t="shared" si="60"/>
        <v>0</v>
      </c>
      <c r="I78" s="185">
        <f t="shared" si="60"/>
        <v>0</v>
      </c>
      <c r="J78" s="185">
        <f t="shared" si="60"/>
        <v>0</v>
      </c>
      <c r="K78" s="185">
        <f t="shared" si="60"/>
        <v>0</v>
      </c>
      <c r="L78" s="185">
        <f t="shared" si="60"/>
        <v>0</v>
      </c>
      <c r="M78" s="185">
        <f t="shared" si="60"/>
        <v>0</v>
      </c>
      <c r="N78" s="185">
        <f t="shared" si="60"/>
        <v>0</v>
      </c>
      <c r="O78" s="185">
        <f t="shared" si="60"/>
        <v>0</v>
      </c>
      <c r="P78" s="185">
        <f t="shared" si="60"/>
        <v>20256</v>
      </c>
      <c r="Q78" s="186">
        <f t="shared" si="60"/>
        <v>20541.6096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335</v>
      </c>
      <c r="B79" s="126" t="s">
        <v>235</v>
      </c>
      <c r="C79" s="115" t="s">
        <v>236</v>
      </c>
      <c r="D79" s="182">
        <f t="shared" ref="D79" si="61">E79+F79</f>
        <v>20000</v>
      </c>
      <c r="E79" s="184">
        <v>20000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f>D79+(D79*1.28%)</f>
        <v>20256</v>
      </c>
      <c r="Q79" s="155">
        <f>P79+(P79*1.41%)</f>
        <v>20541.6096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371</v>
      </c>
      <c r="C80" s="132" t="s">
        <v>237</v>
      </c>
      <c r="D80" s="185">
        <f t="shared" ref="D80:E80" si="62">D81+D82</f>
        <v>72000</v>
      </c>
      <c r="E80" s="185">
        <f t="shared" si="62"/>
        <v>72000</v>
      </c>
      <c r="F80" s="185">
        <f>F81+F82</f>
        <v>0</v>
      </c>
      <c r="G80" s="185">
        <f t="shared" ref="G80:Q80" si="63">G81+G82</f>
        <v>0</v>
      </c>
      <c r="H80" s="185">
        <f t="shared" si="63"/>
        <v>0</v>
      </c>
      <c r="I80" s="185">
        <f t="shared" si="63"/>
        <v>0</v>
      </c>
      <c r="J80" s="185">
        <f t="shared" si="63"/>
        <v>0</v>
      </c>
      <c r="K80" s="185">
        <f t="shared" si="63"/>
        <v>0</v>
      </c>
      <c r="L80" s="185">
        <f t="shared" si="63"/>
        <v>0</v>
      </c>
      <c r="M80" s="185">
        <f t="shared" si="63"/>
        <v>0</v>
      </c>
      <c r="N80" s="185">
        <f t="shared" si="63"/>
        <v>0</v>
      </c>
      <c r="O80" s="185">
        <f t="shared" si="63"/>
        <v>0</v>
      </c>
      <c r="P80" s="185">
        <f t="shared" si="63"/>
        <v>72921.600000000006</v>
      </c>
      <c r="Q80" s="186">
        <f t="shared" si="63"/>
        <v>73949.794559999995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336</v>
      </c>
      <c r="B81" s="126" t="s">
        <v>238</v>
      </c>
      <c r="C81" s="115" t="s">
        <v>239</v>
      </c>
      <c r="D81" s="182">
        <f t="shared" ref="D81:D82" si="64">E81+F81</f>
        <v>65000</v>
      </c>
      <c r="E81" s="184">
        <v>65000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f>D81+(D81*1.28%)</f>
        <v>65832</v>
      </c>
      <c r="Q81" s="155">
        <f>P81+(P81*1.41%)</f>
        <v>66760.231199999995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337</v>
      </c>
      <c r="B82" s="126" t="s">
        <v>241</v>
      </c>
      <c r="C82" s="115" t="s">
        <v>370</v>
      </c>
      <c r="D82" s="182">
        <f t="shared" si="64"/>
        <v>7000</v>
      </c>
      <c r="E82" s="184">
        <v>7000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f>D82+(D82*1.28%)</f>
        <v>7089.6</v>
      </c>
      <c r="Q82" s="155">
        <f>P82+(P82*1.41%)</f>
        <v>7189.5633600000001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242</v>
      </c>
      <c r="C83" s="112" t="s">
        <v>243</v>
      </c>
      <c r="D83" s="185">
        <f t="shared" ref="D83:F87" si="65">D84</f>
        <v>24000</v>
      </c>
      <c r="E83" s="185">
        <f t="shared" si="65"/>
        <v>24000</v>
      </c>
      <c r="F83" s="185">
        <f t="shared" si="65"/>
        <v>0</v>
      </c>
      <c r="G83" s="185">
        <f t="shared" ref="G83" si="66">G84</f>
        <v>0</v>
      </c>
      <c r="H83" s="185">
        <f t="shared" ref="H83" si="67">H84</f>
        <v>0</v>
      </c>
      <c r="I83" s="185">
        <f t="shared" ref="I83" si="68">I84</f>
        <v>0</v>
      </c>
      <c r="J83" s="185">
        <f t="shared" ref="J83" si="69">J84</f>
        <v>0</v>
      </c>
      <c r="K83" s="185">
        <f t="shared" ref="K83" si="70">K84</f>
        <v>0</v>
      </c>
      <c r="L83" s="185">
        <f t="shared" ref="L83" si="71">L84</f>
        <v>0</v>
      </c>
      <c r="M83" s="185">
        <f t="shared" ref="M83" si="72">M84</f>
        <v>0</v>
      </c>
      <c r="N83" s="185">
        <f t="shared" ref="N83" si="73">N84</f>
        <v>0</v>
      </c>
      <c r="O83" s="185">
        <f t="shared" ref="O83" si="74">O84</f>
        <v>0</v>
      </c>
      <c r="P83" s="185">
        <f t="shared" ref="P83" si="75">P84</f>
        <v>24307.200000000001</v>
      </c>
      <c r="Q83" s="186">
        <f t="shared" ref="Q83" si="76">Q84</f>
        <v>24649.931520000002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244</v>
      </c>
      <c r="C84" s="112" t="s">
        <v>385</v>
      </c>
      <c r="D84" s="185">
        <f t="shared" si="65"/>
        <v>24000</v>
      </c>
      <c r="E84" s="185">
        <f t="shared" si="65"/>
        <v>24000</v>
      </c>
      <c r="F84" s="185">
        <f t="shared" si="65"/>
        <v>0</v>
      </c>
      <c r="G84" s="185">
        <f t="shared" ref="G84" si="77">G85</f>
        <v>0</v>
      </c>
      <c r="H84" s="185">
        <f t="shared" ref="H84" si="78">H85</f>
        <v>0</v>
      </c>
      <c r="I84" s="185">
        <f t="shared" ref="I84" si="79">I85</f>
        <v>0</v>
      </c>
      <c r="J84" s="185">
        <f t="shared" ref="J84" si="80">J85</f>
        <v>0</v>
      </c>
      <c r="K84" s="185">
        <f t="shared" ref="K84" si="81">K85</f>
        <v>0</v>
      </c>
      <c r="L84" s="185">
        <f t="shared" ref="L84" si="82">L85</f>
        <v>0</v>
      </c>
      <c r="M84" s="185">
        <f t="shared" ref="M84" si="83">M85</f>
        <v>0</v>
      </c>
      <c r="N84" s="185">
        <f t="shared" ref="N84" si="84">N85</f>
        <v>0</v>
      </c>
      <c r="O84" s="185">
        <f t="shared" ref="O84" si="85">O85</f>
        <v>0</v>
      </c>
      <c r="P84" s="185">
        <f t="shared" ref="P84" si="86">P85</f>
        <v>24307.200000000001</v>
      </c>
      <c r="Q84" s="186">
        <f t="shared" ref="Q84" si="87">Q85</f>
        <v>24649.931520000002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338</v>
      </c>
      <c r="B85" s="126" t="s">
        <v>248</v>
      </c>
      <c r="C85" s="115" t="s">
        <v>249</v>
      </c>
      <c r="D85" s="182">
        <f t="shared" ref="D85" si="88">E85+F85</f>
        <v>24000</v>
      </c>
      <c r="E85" s="184">
        <v>24000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f>D85+(D85*1.28%)</f>
        <v>24307.200000000001</v>
      </c>
      <c r="Q85" s="155">
        <f>P85+(P85*1.41%)</f>
        <v>24649.931520000002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319</v>
      </c>
      <c r="C86" s="177" t="s">
        <v>391</v>
      </c>
      <c r="D86" s="185">
        <f t="shared" si="65"/>
        <v>0</v>
      </c>
      <c r="E86" s="185">
        <f t="shared" si="65"/>
        <v>0</v>
      </c>
      <c r="F86" s="185">
        <f t="shared" si="65"/>
        <v>0</v>
      </c>
      <c r="G86" s="185">
        <f t="shared" ref="G86:G87" si="89">G87</f>
        <v>0</v>
      </c>
      <c r="H86" s="185">
        <f t="shared" ref="H86:H87" si="90">H87</f>
        <v>0</v>
      </c>
      <c r="I86" s="185">
        <f t="shared" ref="I86:I87" si="91">I87</f>
        <v>0</v>
      </c>
      <c r="J86" s="185">
        <f t="shared" ref="J86:J87" si="92">J87</f>
        <v>0</v>
      </c>
      <c r="K86" s="185">
        <f t="shared" ref="K86:K87" si="93">K87</f>
        <v>0</v>
      </c>
      <c r="L86" s="185">
        <f t="shared" ref="L86:L87" si="94">L87</f>
        <v>0</v>
      </c>
      <c r="M86" s="185">
        <f t="shared" ref="M86:M87" si="95">M87</f>
        <v>0</v>
      </c>
      <c r="N86" s="185">
        <f t="shared" ref="N86:N87" si="96">N87</f>
        <v>0</v>
      </c>
      <c r="O86" s="185">
        <f t="shared" ref="O86:O87" si="97">O87</f>
        <v>0</v>
      </c>
      <c r="P86" s="185">
        <f t="shared" ref="P86:P87" si="98">P87</f>
        <v>0</v>
      </c>
      <c r="Q86" s="186">
        <f t="shared" ref="Q86:Q87" si="9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320</v>
      </c>
      <c r="C87" s="117" t="s">
        <v>321</v>
      </c>
      <c r="D87" s="185">
        <f t="shared" si="65"/>
        <v>0</v>
      </c>
      <c r="E87" s="185">
        <f t="shared" si="65"/>
        <v>0</v>
      </c>
      <c r="F87" s="185">
        <f t="shared" si="65"/>
        <v>0</v>
      </c>
      <c r="G87" s="185">
        <f t="shared" si="89"/>
        <v>0</v>
      </c>
      <c r="H87" s="185">
        <f t="shared" si="90"/>
        <v>0</v>
      </c>
      <c r="I87" s="185">
        <f t="shared" si="91"/>
        <v>0</v>
      </c>
      <c r="J87" s="185">
        <f t="shared" si="92"/>
        <v>0</v>
      </c>
      <c r="K87" s="185">
        <f t="shared" si="93"/>
        <v>0</v>
      </c>
      <c r="L87" s="185">
        <f t="shared" si="94"/>
        <v>0</v>
      </c>
      <c r="M87" s="185">
        <f t="shared" si="95"/>
        <v>0</v>
      </c>
      <c r="N87" s="185">
        <f t="shared" si="96"/>
        <v>0</v>
      </c>
      <c r="O87" s="185">
        <f t="shared" si="97"/>
        <v>0</v>
      </c>
      <c r="P87" s="185">
        <f t="shared" si="98"/>
        <v>0</v>
      </c>
      <c r="Q87" s="186">
        <f t="shared" si="9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227</v>
      </c>
      <c r="B88" s="126" t="s">
        <v>322</v>
      </c>
      <c r="C88" s="115" t="s">
        <v>341</v>
      </c>
      <c r="D88" s="182">
        <f t="shared" ref="D88" si="10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86" t="s">
        <v>372</v>
      </c>
      <c r="B89" s="287"/>
      <c r="C89" s="288"/>
      <c r="D89" s="188">
        <f t="shared" ref="D89:F91" si="101">D90</f>
        <v>290000</v>
      </c>
      <c r="E89" s="188">
        <f t="shared" si="101"/>
        <v>290000</v>
      </c>
      <c r="F89" s="188">
        <f t="shared" si="101"/>
        <v>0</v>
      </c>
      <c r="G89" s="188">
        <f t="shared" ref="G89:Q89" si="102">G90</f>
        <v>0</v>
      </c>
      <c r="H89" s="188">
        <f t="shared" si="102"/>
        <v>0</v>
      </c>
      <c r="I89" s="188">
        <f t="shared" si="102"/>
        <v>0</v>
      </c>
      <c r="J89" s="188">
        <f t="shared" si="102"/>
        <v>0</v>
      </c>
      <c r="K89" s="188">
        <f t="shared" si="102"/>
        <v>0</v>
      </c>
      <c r="L89" s="188">
        <f t="shared" si="102"/>
        <v>0</v>
      </c>
      <c r="M89" s="188">
        <f t="shared" si="102"/>
        <v>0</v>
      </c>
      <c r="N89" s="188">
        <f t="shared" si="102"/>
        <v>0</v>
      </c>
      <c r="O89" s="188">
        <f t="shared" si="102"/>
        <v>0</v>
      </c>
      <c r="P89" s="188">
        <f t="shared" si="102"/>
        <v>293712</v>
      </c>
      <c r="Q89" s="189">
        <f t="shared" si="102"/>
        <v>297853.33919999999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323</v>
      </c>
      <c r="C90" s="122" t="s">
        <v>324</v>
      </c>
      <c r="D90" s="185">
        <f t="shared" si="101"/>
        <v>290000</v>
      </c>
      <c r="E90" s="185">
        <f t="shared" si="101"/>
        <v>290000</v>
      </c>
      <c r="F90" s="185">
        <f t="shared" si="101"/>
        <v>0</v>
      </c>
      <c r="G90" s="185">
        <f t="shared" ref="G90:Q91" si="103">G91</f>
        <v>0</v>
      </c>
      <c r="H90" s="185">
        <f t="shared" si="103"/>
        <v>0</v>
      </c>
      <c r="I90" s="185">
        <f t="shared" si="103"/>
        <v>0</v>
      </c>
      <c r="J90" s="185">
        <f t="shared" si="103"/>
        <v>0</v>
      </c>
      <c r="K90" s="185">
        <f t="shared" si="103"/>
        <v>0</v>
      </c>
      <c r="L90" s="185">
        <f t="shared" si="103"/>
        <v>0</v>
      </c>
      <c r="M90" s="185">
        <f t="shared" si="103"/>
        <v>0</v>
      </c>
      <c r="N90" s="185">
        <f t="shared" si="103"/>
        <v>0</v>
      </c>
      <c r="O90" s="185">
        <f t="shared" si="103"/>
        <v>0</v>
      </c>
      <c r="P90" s="185">
        <f t="shared" si="103"/>
        <v>293712</v>
      </c>
      <c r="Q90" s="186">
        <f t="shared" si="103"/>
        <v>297853.33919999999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325</v>
      </c>
      <c r="C91" s="135" t="s">
        <v>326</v>
      </c>
      <c r="D91" s="185">
        <f t="shared" si="101"/>
        <v>290000</v>
      </c>
      <c r="E91" s="185">
        <f t="shared" si="101"/>
        <v>290000</v>
      </c>
      <c r="F91" s="185">
        <f t="shared" si="101"/>
        <v>0</v>
      </c>
      <c r="G91" s="185">
        <f t="shared" si="103"/>
        <v>0</v>
      </c>
      <c r="H91" s="185">
        <f t="shared" si="103"/>
        <v>0</v>
      </c>
      <c r="I91" s="185">
        <f t="shared" si="103"/>
        <v>0</v>
      </c>
      <c r="J91" s="185">
        <f t="shared" si="103"/>
        <v>0</v>
      </c>
      <c r="K91" s="185">
        <f t="shared" si="103"/>
        <v>0</v>
      </c>
      <c r="L91" s="185">
        <f t="shared" si="103"/>
        <v>0</v>
      </c>
      <c r="M91" s="185">
        <f t="shared" si="103"/>
        <v>0</v>
      </c>
      <c r="N91" s="185">
        <f t="shared" si="103"/>
        <v>0</v>
      </c>
      <c r="O91" s="185">
        <f t="shared" si="103"/>
        <v>0</v>
      </c>
      <c r="P91" s="185">
        <f t="shared" si="103"/>
        <v>293712</v>
      </c>
      <c r="Q91" s="186">
        <f t="shared" si="103"/>
        <v>297853.33919999999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242</v>
      </c>
      <c r="B92" s="126" t="s">
        <v>342</v>
      </c>
      <c r="C92" s="115" t="s">
        <v>343</v>
      </c>
      <c r="D92" s="182">
        <f t="shared" ref="D92" si="104">E92+F92</f>
        <v>290000</v>
      </c>
      <c r="E92" s="184">
        <v>290000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f>D92+(D92*1.28%)</f>
        <v>293712</v>
      </c>
      <c r="Q92" s="184">
        <f>P92+(P92*1.41%)</f>
        <v>297853.33919999999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67" t="s">
        <v>373</v>
      </c>
      <c r="B93" s="268"/>
      <c r="C93" s="269"/>
      <c r="D93" s="188">
        <f t="shared" ref="D93:F95" si="105">D94</f>
        <v>0</v>
      </c>
      <c r="E93" s="188">
        <f t="shared" si="105"/>
        <v>0</v>
      </c>
      <c r="F93" s="188">
        <f t="shared" si="105"/>
        <v>0</v>
      </c>
      <c r="G93" s="188">
        <f t="shared" ref="G93:Q93" si="106">G94</f>
        <v>0</v>
      </c>
      <c r="H93" s="188">
        <f t="shared" si="106"/>
        <v>0</v>
      </c>
      <c r="I93" s="188">
        <f t="shared" si="106"/>
        <v>0</v>
      </c>
      <c r="J93" s="188">
        <f t="shared" si="106"/>
        <v>0</v>
      </c>
      <c r="K93" s="188">
        <f t="shared" si="106"/>
        <v>0</v>
      </c>
      <c r="L93" s="188">
        <f t="shared" si="106"/>
        <v>0</v>
      </c>
      <c r="M93" s="188">
        <f t="shared" si="106"/>
        <v>0</v>
      </c>
      <c r="N93" s="188">
        <f t="shared" si="106"/>
        <v>0</v>
      </c>
      <c r="O93" s="188">
        <f t="shared" si="106"/>
        <v>0</v>
      </c>
      <c r="P93" s="188">
        <f t="shared" si="106"/>
        <v>0</v>
      </c>
      <c r="Q93" s="189">
        <f t="shared" si="10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327</v>
      </c>
      <c r="C94" s="110" t="s">
        <v>328</v>
      </c>
      <c r="D94" s="185">
        <f t="shared" si="105"/>
        <v>0</v>
      </c>
      <c r="E94" s="185">
        <f t="shared" si="105"/>
        <v>0</v>
      </c>
      <c r="F94" s="185">
        <f t="shared" si="105"/>
        <v>0</v>
      </c>
      <c r="G94" s="185">
        <f t="shared" ref="G94:Q95" si="107">G95</f>
        <v>0</v>
      </c>
      <c r="H94" s="185">
        <f t="shared" si="107"/>
        <v>0</v>
      </c>
      <c r="I94" s="185">
        <f t="shared" si="107"/>
        <v>0</v>
      </c>
      <c r="J94" s="185">
        <f t="shared" si="107"/>
        <v>0</v>
      </c>
      <c r="K94" s="185">
        <f t="shared" si="107"/>
        <v>0</v>
      </c>
      <c r="L94" s="185">
        <f t="shared" si="107"/>
        <v>0</v>
      </c>
      <c r="M94" s="185">
        <f t="shared" si="107"/>
        <v>0</v>
      </c>
      <c r="N94" s="185">
        <f t="shared" si="107"/>
        <v>0</v>
      </c>
      <c r="O94" s="185">
        <f t="shared" si="107"/>
        <v>0</v>
      </c>
      <c r="P94" s="185">
        <f t="shared" si="107"/>
        <v>0</v>
      </c>
      <c r="Q94" s="186">
        <f t="shared" si="10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329</v>
      </c>
      <c r="C95" s="110" t="s">
        <v>392</v>
      </c>
      <c r="D95" s="185">
        <f t="shared" si="105"/>
        <v>0</v>
      </c>
      <c r="E95" s="185">
        <f t="shared" si="105"/>
        <v>0</v>
      </c>
      <c r="F95" s="185">
        <f t="shared" si="105"/>
        <v>0</v>
      </c>
      <c r="G95" s="185">
        <f t="shared" si="107"/>
        <v>0</v>
      </c>
      <c r="H95" s="185">
        <f t="shared" si="107"/>
        <v>0</v>
      </c>
      <c r="I95" s="185">
        <f t="shared" si="107"/>
        <v>0</v>
      </c>
      <c r="J95" s="185">
        <f t="shared" si="107"/>
        <v>0</v>
      </c>
      <c r="K95" s="185">
        <f t="shared" si="107"/>
        <v>0</v>
      </c>
      <c r="L95" s="185">
        <f t="shared" si="107"/>
        <v>0</v>
      </c>
      <c r="M95" s="185">
        <f t="shared" si="107"/>
        <v>0</v>
      </c>
      <c r="N95" s="185">
        <f t="shared" si="107"/>
        <v>0</v>
      </c>
      <c r="O95" s="185">
        <f t="shared" si="107"/>
        <v>0</v>
      </c>
      <c r="P95" s="185">
        <f t="shared" si="107"/>
        <v>0</v>
      </c>
      <c r="Q95" s="186">
        <f t="shared" si="10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339</v>
      </c>
      <c r="B96" s="126" t="s">
        <v>330</v>
      </c>
      <c r="C96" s="115" t="s">
        <v>331</v>
      </c>
      <c r="D96" s="182">
        <f t="shared" ref="D96" si="108">E96+F96</f>
        <v>0</v>
      </c>
      <c r="E96" s="184">
        <v>0</v>
      </c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>
        <f>D96+(D96*1.28%)</f>
        <v>0</v>
      </c>
      <c r="Q96" s="155">
        <f>P96+(P96*1.41%)</f>
        <v>0</v>
      </c>
      <c r="R96" s="84"/>
      <c r="S96" s="176"/>
      <c r="T96" s="145"/>
      <c r="V96" s="192"/>
      <c r="W96" s="145"/>
    </row>
    <row r="97" spans="1:80" s="150" customFormat="1" ht="27" customHeight="1" x14ac:dyDescent="0.25">
      <c r="A97" s="271" t="s">
        <v>374</v>
      </c>
      <c r="B97" s="272"/>
      <c r="C97" s="273"/>
      <c r="D97" s="188">
        <f t="shared" ref="D97:F99" si="109">D98</f>
        <v>850000</v>
      </c>
      <c r="E97" s="188">
        <f t="shared" si="109"/>
        <v>150000</v>
      </c>
      <c r="F97" s="188">
        <f t="shared" si="109"/>
        <v>700000</v>
      </c>
      <c r="G97" s="188">
        <f t="shared" ref="G97:Q97" si="110">G98</f>
        <v>0</v>
      </c>
      <c r="H97" s="188">
        <f t="shared" si="110"/>
        <v>0</v>
      </c>
      <c r="I97" s="188">
        <f t="shared" si="110"/>
        <v>700000</v>
      </c>
      <c r="J97" s="188">
        <f t="shared" si="110"/>
        <v>0</v>
      </c>
      <c r="K97" s="188">
        <f t="shared" si="110"/>
        <v>0</v>
      </c>
      <c r="L97" s="188">
        <f t="shared" si="110"/>
        <v>0</v>
      </c>
      <c r="M97" s="188">
        <f t="shared" si="110"/>
        <v>0</v>
      </c>
      <c r="N97" s="188">
        <f t="shared" si="110"/>
        <v>0</v>
      </c>
      <c r="O97" s="188">
        <f t="shared" si="110"/>
        <v>0</v>
      </c>
      <c r="P97" s="188">
        <f t="shared" si="110"/>
        <v>860880</v>
      </c>
      <c r="Q97" s="189">
        <f t="shared" si="110"/>
        <v>873018.40800000005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242</v>
      </c>
      <c r="C98" s="112" t="s">
        <v>243</v>
      </c>
      <c r="D98" s="185">
        <f t="shared" si="109"/>
        <v>850000</v>
      </c>
      <c r="E98" s="185">
        <f t="shared" si="109"/>
        <v>150000</v>
      </c>
      <c r="F98" s="185">
        <f t="shared" si="109"/>
        <v>700000</v>
      </c>
      <c r="G98" s="185">
        <f t="shared" ref="G98:Q99" si="111">G99</f>
        <v>0</v>
      </c>
      <c r="H98" s="185">
        <f t="shared" si="111"/>
        <v>0</v>
      </c>
      <c r="I98" s="185">
        <f t="shared" si="111"/>
        <v>700000</v>
      </c>
      <c r="J98" s="185">
        <f t="shared" si="111"/>
        <v>0</v>
      </c>
      <c r="K98" s="185">
        <f t="shared" si="111"/>
        <v>0</v>
      </c>
      <c r="L98" s="185">
        <f t="shared" si="111"/>
        <v>0</v>
      </c>
      <c r="M98" s="185">
        <f t="shared" si="111"/>
        <v>0</v>
      </c>
      <c r="N98" s="185">
        <f t="shared" si="111"/>
        <v>0</v>
      </c>
      <c r="O98" s="185">
        <f t="shared" si="111"/>
        <v>0</v>
      </c>
      <c r="P98" s="185">
        <f t="shared" si="111"/>
        <v>860880</v>
      </c>
      <c r="Q98" s="186">
        <f t="shared" si="111"/>
        <v>873018.40800000005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253</v>
      </c>
      <c r="C99" s="110" t="s">
        <v>333</v>
      </c>
      <c r="D99" s="185">
        <f t="shared" si="109"/>
        <v>850000</v>
      </c>
      <c r="E99" s="185">
        <f t="shared" si="109"/>
        <v>150000</v>
      </c>
      <c r="F99" s="185">
        <f t="shared" si="109"/>
        <v>700000</v>
      </c>
      <c r="G99" s="185">
        <f t="shared" si="111"/>
        <v>0</v>
      </c>
      <c r="H99" s="185">
        <f t="shared" si="111"/>
        <v>0</v>
      </c>
      <c r="I99" s="185">
        <f t="shared" si="111"/>
        <v>700000</v>
      </c>
      <c r="J99" s="185">
        <f t="shared" si="111"/>
        <v>0</v>
      </c>
      <c r="K99" s="185">
        <f t="shared" si="111"/>
        <v>0</v>
      </c>
      <c r="L99" s="185">
        <f t="shared" si="111"/>
        <v>0</v>
      </c>
      <c r="M99" s="185">
        <f t="shared" si="111"/>
        <v>0</v>
      </c>
      <c r="N99" s="185">
        <f t="shared" si="111"/>
        <v>0</v>
      </c>
      <c r="O99" s="185">
        <f t="shared" si="111"/>
        <v>0</v>
      </c>
      <c r="P99" s="185">
        <f t="shared" si="111"/>
        <v>860880</v>
      </c>
      <c r="Q99" s="186">
        <f t="shared" si="111"/>
        <v>873018.40800000005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310</v>
      </c>
      <c r="B100" s="126" t="s">
        <v>258</v>
      </c>
      <c r="C100" s="115" t="s">
        <v>259</v>
      </c>
      <c r="D100" s="182">
        <f t="shared" ref="D100" si="112">E100+F100</f>
        <v>850000</v>
      </c>
      <c r="E100" s="184">
        <v>150000</v>
      </c>
      <c r="F100" s="182">
        <f>SUM(G100:N100)</f>
        <v>700000</v>
      </c>
      <c r="G100" s="155"/>
      <c r="H100" s="155"/>
      <c r="I100" s="155">
        <v>700000</v>
      </c>
      <c r="J100" s="155"/>
      <c r="K100" s="155"/>
      <c r="L100" s="155"/>
      <c r="M100" s="155"/>
      <c r="N100" s="155"/>
      <c r="O100" s="155"/>
      <c r="P100" s="155">
        <f>D100+(D100*1.28%)</f>
        <v>860880</v>
      </c>
      <c r="Q100" s="155">
        <f>P100+(P100*1.41%)</f>
        <v>873018.40800000005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74" t="s">
        <v>375</v>
      </c>
      <c r="B101" s="275"/>
      <c r="C101" s="276"/>
      <c r="D101" s="188">
        <f t="shared" ref="D101:F103" si="113">D102</f>
        <v>80000</v>
      </c>
      <c r="E101" s="188">
        <f t="shared" si="113"/>
        <v>80000</v>
      </c>
      <c r="F101" s="188">
        <f t="shared" si="113"/>
        <v>0</v>
      </c>
      <c r="G101" s="188">
        <f t="shared" ref="G101:Q101" si="114">G102</f>
        <v>0</v>
      </c>
      <c r="H101" s="188">
        <f t="shared" si="114"/>
        <v>0</v>
      </c>
      <c r="I101" s="188">
        <f t="shared" si="114"/>
        <v>0</v>
      </c>
      <c r="J101" s="188">
        <f t="shared" si="114"/>
        <v>0</v>
      </c>
      <c r="K101" s="188">
        <f t="shared" si="114"/>
        <v>0</v>
      </c>
      <c r="L101" s="188">
        <f t="shared" si="114"/>
        <v>0</v>
      </c>
      <c r="M101" s="188">
        <f t="shared" si="114"/>
        <v>0</v>
      </c>
      <c r="N101" s="188">
        <f t="shared" si="114"/>
        <v>0</v>
      </c>
      <c r="O101" s="188">
        <f t="shared" si="114"/>
        <v>0</v>
      </c>
      <c r="P101" s="188">
        <f t="shared" si="114"/>
        <v>81024</v>
      </c>
      <c r="Q101" s="189">
        <f t="shared" si="114"/>
        <v>82166.438399999999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242</v>
      </c>
      <c r="C102" s="112" t="s">
        <v>243</v>
      </c>
      <c r="D102" s="185">
        <f t="shared" si="113"/>
        <v>80000</v>
      </c>
      <c r="E102" s="185">
        <f t="shared" si="113"/>
        <v>80000</v>
      </c>
      <c r="F102" s="185">
        <f t="shared" si="113"/>
        <v>0</v>
      </c>
      <c r="G102" s="185">
        <f t="shared" ref="G102:Q103" si="115">G103</f>
        <v>0</v>
      </c>
      <c r="H102" s="185">
        <f t="shared" si="115"/>
        <v>0</v>
      </c>
      <c r="I102" s="185">
        <f t="shared" si="115"/>
        <v>0</v>
      </c>
      <c r="J102" s="185">
        <f t="shared" si="115"/>
        <v>0</v>
      </c>
      <c r="K102" s="185">
        <f t="shared" si="115"/>
        <v>0</v>
      </c>
      <c r="L102" s="185">
        <f t="shared" si="115"/>
        <v>0</v>
      </c>
      <c r="M102" s="185">
        <f t="shared" si="115"/>
        <v>0</v>
      </c>
      <c r="N102" s="185">
        <f t="shared" si="115"/>
        <v>0</v>
      </c>
      <c r="O102" s="185">
        <f t="shared" si="115"/>
        <v>0</v>
      </c>
      <c r="P102" s="185">
        <f t="shared" si="115"/>
        <v>81024</v>
      </c>
      <c r="Q102" s="186">
        <f t="shared" si="115"/>
        <v>82166.438399999999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296</v>
      </c>
      <c r="C103" s="110" t="s">
        <v>297</v>
      </c>
      <c r="D103" s="185">
        <f t="shared" si="113"/>
        <v>80000</v>
      </c>
      <c r="E103" s="185">
        <f t="shared" si="113"/>
        <v>80000</v>
      </c>
      <c r="F103" s="185">
        <f t="shared" si="113"/>
        <v>0</v>
      </c>
      <c r="G103" s="185">
        <f t="shared" si="115"/>
        <v>0</v>
      </c>
      <c r="H103" s="185">
        <f t="shared" si="115"/>
        <v>0</v>
      </c>
      <c r="I103" s="185">
        <f t="shared" si="115"/>
        <v>0</v>
      </c>
      <c r="J103" s="185">
        <f t="shared" si="115"/>
        <v>0</v>
      </c>
      <c r="K103" s="185">
        <f t="shared" si="115"/>
        <v>0</v>
      </c>
      <c r="L103" s="185">
        <f t="shared" si="115"/>
        <v>0</v>
      </c>
      <c r="M103" s="185">
        <f t="shared" si="115"/>
        <v>0</v>
      </c>
      <c r="N103" s="185">
        <f t="shared" si="115"/>
        <v>0</v>
      </c>
      <c r="O103" s="185">
        <f t="shared" si="115"/>
        <v>0</v>
      </c>
      <c r="P103" s="185">
        <f t="shared" si="115"/>
        <v>81024</v>
      </c>
      <c r="Q103" s="186">
        <f t="shared" si="115"/>
        <v>82166.438399999999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340</v>
      </c>
      <c r="B104" s="144" t="s">
        <v>425</v>
      </c>
      <c r="C104" s="133" t="s">
        <v>376</v>
      </c>
      <c r="D104" s="182">
        <f t="shared" ref="D104" si="116">E104+F104</f>
        <v>80000</v>
      </c>
      <c r="E104" s="184">
        <v>80000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f>D104+(D104*1.28%)</f>
        <v>81024</v>
      </c>
      <c r="Q104" s="184">
        <f>P104+(P104*1.41%)</f>
        <v>82166.438399999999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67" t="s">
        <v>377</v>
      </c>
      <c r="B105" s="268"/>
      <c r="C105" s="269"/>
      <c r="D105" s="188">
        <f>D106</f>
        <v>5000</v>
      </c>
      <c r="E105" s="188">
        <f>E106</f>
        <v>5000</v>
      </c>
      <c r="F105" s="188">
        <f>F106</f>
        <v>0</v>
      </c>
      <c r="G105" s="188">
        <f t="shared" ref="G105:Q105" si="117">G106</f>
        <v>0</v>
      </c>
      <c r="H105" s="188">
        <f t="shared" si="117"/>
        <v>0</v>
      </c>
      <c r="I105" s="188">
        <f t="shared" si="117"/>
        <v>0</v>
      </c>
      <c r="J105" s="188">
        <f t="shared" si="117"/>
        <v>0</v>
      </c>
      <c r="K105" s="188">
        <f t="shared" si="117"/>
        <v>0</v>
      </c>
      <c r="L105" s="188">
        <f t="shared" si="117"/>
        <v>0</v>
      </c>
      <c r="M105" s="188">
        <f t="shared" si="117"/>
        <v>0</v>
      </c>
      <c r="N105" s="188">
        <f t="shared" si="117"/>
        <v>0</v>
      </c>
      <c r="O105" s="188">
        <f t="shared" si="117"/>
        <v>0</v>
      </c>
      <c r="P105" s="188">
        <f t="shared" si="117"/>
        <v>5064</v>
      </c>
      <c r="Q105" s="189">
        <f t="shared" si="117"/>
        <v>5135.4023999999999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242</v>
      </c>
      <c r="C106" s="112" t="s">
        <v>243</v>
      </c>
      <c r="D106" s="185">
        <f>D107+D109</f>
        <v>5000</v>
      </c>
      <c r="E106" s="185">
        <f>E107+E109</f>
        <v>5000</v>
      </c>
      <c r="F106" s="185">
        <f>F107+F109</f>
        <v>0</v>
      </c>
      <c r="G106" s="185">
        <f t="shared" ref="G106:Q106" si="118">G107+G109</f>
        <v>0</v>
      </c>
      <c r="H106" s="185">
        <f t="shared" si="118"/>
        <v>0</v>
      </c>
      <c r="I106" s="185">
        <f t="shared" si="118"/>
        <v>0</v>
      </c>
      <c r="J106" s="185">
        <f t="shared" si="118"/>
        <v>0</v>
      </c>
      <c r="K106" s="185">
        <f t="shared" si="118"/>
        <v>0</v>
      </c>
      <c r="L106" s="185">
        <f t="shared" si="118"/>
        <v>0</v>
      </c>
      <c r="M106" s="185">
        <f t="shared" si="118"/>
        <v>0</v>
      </c>
      <c r="N106" s="185">
        <f t="shared" si="118"/>
        <v>0</v>
      </c>
      <c r="O106" s="185">
        <f t="shared" si="118"/>
        <v>0</v>
      </c>
      <c r="P106" s="185">
        <f t="shared" si="118"/>
        <v>5064</v>
      </c>
      <c r="Q106" s="186">
        <f t="shared" si="118"/>
        <v>5135.4023999999999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268</v>
      </c>
      <c r="C107" s="110" t="s">
        <v>269</v>
      </c>
      <c r="D107" s="185">
        <f>D108</f>
        <v>5000</v>
      </c>
      <c r="E107" s="185">
        <f>E108</f>
        <v>5000</v>
      </c>
      <c r="F107" s="185">
        <f>F108</f>
        <v>0</v>
      </c>
      <c r="G107" s="185">
        <f t="shared" ref="G107:Q107" si="119">G108</f>
        <v>0</v>
      </c>
      <c r="H107" s="185">
        <f t="shared" si="119"/>
        <v>0</v>
      </c>
      <c r="I107" s="185">
        <f t="shared" si="119"/>
        <v>0</v>
      </c>
      <c r="J107" s="185">
        <f t="shared" si="119"/>
        <v>0</v>
      </c>
      <c r="K107" s="185">
        <f t="shared" si="119"/>
        <v>0</v>
      </c>
      <c r="L107" s="185">
        <f t="shared" si="119"/>
        <v>0</v>
      </c>
      <c r="M107" s="185">
        <f t="shared" si="119"/>
        <v>0</v>
      </c>
      <c r="N107" s="185">
        <f t="shared" si="119"/>
        <v>0</v>
      </c>
      <c r="O107" s="185">
        <f t="shared" si="119"/>
        <v>0</v>
      </c>
      <c r="P107" s="185">
        <f t="shared" si="119"/>
        <v>5064</v>
      </c>
      <c r="Q107" s="186">
        <f t="shared" si="119"/>
        <v>5135.4023999999999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319</v>
      </c>
      <c r="B108" s="126" t="s">
        <v>271</v>
      </c>
      <c r="C108" s="115" t="s">
        <v>272</v>
      </c>
      <c r="D108" s="182">
        <f t="shared" ref="D108" si="120">E108+F108</f>
        <v>5000</v>
      </c>
      <c r="E108" s="184">
        <v>5000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f>D108+(D108*1.28%)</f>
        <v>5064</v>
      </c>
      <c r="Q108" s="155">
        <f>P108+(P108*1.41%)</f>
        <v>5135.4023999999999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296</v>
      </c>
      <c r="C109" s="117" t="s">
        <v>297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21">G110</f>
        <v>0</v>
      </c>
      <c r="H109" s="185">
        <f t="shared" si="121"/>
        <v>0</v>
      </c>
      <c r="I109" s="185">
        <f t="shared" si="121"/>
        <v>0</v>
      </c>
      <c r="J109" s="185">
        <f t="shared" si="121"/>
        <v>0</v>
      </c>
      <c r="K109" s="185">
        <f t="shared" si="121"/>
        <v>0</v>
      </c>
      <c r="L109" s="185">
        <f t="shared" si="121"/>
        <v>0</v>
      </c>
      <c r="M109" s="185">
        <f t="shared" si="121"/>
        <v>0</v>
      </c>
      <c r="N109" s="185">
        <f t="shared" si="121"/>
        <v>0</v>
      </c>
      <c r="O109" s="185">
        <f t="shared" si="121"/>
        <v>0</v>
      </c>
      <c r="P109" s="185">
        <f t="shared" si="121"/>
        <v>0</v>
      </c>
      <c r="Q109" s="186">
        <f t="shared" si="12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323</v>
      </c>
      <c r="B110" s="126" t="s">
        <v>308</v>
      </c>
      <c r="C110" s="115" t="s">
        <v>309</v>
      </c>
      <c r="D110" s="182">
        <f t="shared" ref="D110" si="122">E110+F110</f>
        <v>0</v>
      </c>
      <c r="E110" s="184">
        <v>0</v>
      </c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>
        <f>D110+(D110*1.28%)</f>
        <v>0</v>
      </c>
      <c r="Q110" s="184">
        <f>P110+(P110*1.41%)</f>
        <v>0</v>
      </c>
      <c r="R110" s="84"/>
      <c r="S110" s="176"/>
      <c r="T110" s="145"/>
      <c r="V110" s="192"/>
      <c r="W110" s="145"/>
    </row>
    <row r="111" spans="1:80" s="152" customFormat="1" ht="27" customHeight="1" x14ac:dyDescent="0.25">
      <c r="A111" s="267" t="s">
        <v>378</v>
      </c>
      <c r="B111" s="268"/>
      <c r="C111" s="269"/>
      <c r="D111" s="188">
        <f t="shared" ref="D111:F113" si="123">D112</f>
        <v>25000</v>
      </c>
      <c r="E111" s="188">
        <f t="shared" si="123"/>
        <v>25000</v>
      </c>
      <c r="F111" s="188">
        <f t="shared" si="123"/>
        <v>0</v>
      </c>
      <c r="G111" s="188">
        <f t="shared" ref="G111:Q111" si="124">G112</f>
        <v>0</v>
      </c>
      <c r="H111" s="188">
        <f t="shared" si="124"/>
        <v>0</v>
      </c>
      <c r="I111" s="188">
        <f t="shared" si="124"/>
        <v>0</v>
      </c>
      <c r="J111" s="188">
        <f t="shared" si="124"/>
        <v>0</v>
      </c>
      <c r="K111" s="188">
        <f t="shared" si="124"/>
        <v>0</v>
      </c>
      <c r="L111" s="188">
        <f t="shared" si="124"/>
        <v>0</v>
      </c>
      <c r="M111" s="188">
        <f t="shared" si="124"/>
        <v>0</v>
      </c>
      <c r="N111" s="188">
        <f t="shared" si="124"/>
        <v>0</v>
      </c>
      <c r="O111" s="188">
        <f t="shared" si="124"/>
        <v>0</v>
      </c>
      <c r="P111" s="188">
        <f t="shared" si="124"/>
        <v>25320</v>
      </c>
      <c r="Q111" s="189">
        <f t="shared" si="124"/>
        <v>25677.011999999999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242</v>
      </c>
      <c r="C112" s="112" t="s">
        <v>243</v>
      </c>
      <c r="D112" s="185">
        <f t="shared" si="123"/>
        <v>25000</v>
      </c>
      <c r="E112" s="185">
        <f t="shared" si="123"/>
        <v>25000</v>
      </c>
      <c r="F112" s="185">
        <f t="shared" si="123"/>
        <v>0</v>
      </c>
      <c r="G112" s="185">
        <f t="shared" ref="G112:Q113" si="125">G113</f>
        <v>0</v>
      </c>
      <c r="H112" s="185">
        <f t="shared" si="125"/>
        <v>0</v>
      </c>
      <c r="I112" s="185">
        <f t="shared" si="125"/>
        <v>0</v>
      </c>
      <c r="J112" s="185">
        <f t="shared" si="125"/>
        <v>0</v>
      </c>
      <c r="K112" s="185">
        <f t="shared" si="125"/>
        <v>0</v>
      </c>
      <c r="L112" s="185">
        <f t="shared" si="125"/>
        <v>0</v>
      </c>
      <c r="M112" s="185">
        <f t="shared" si="125"/>
        <v>0</v>
      </c>
      <c r="N112" s="185">
        <f t="shared" si="125"/>
        <v>0</v>
      </c>
      <c r="O112" s="185">
        <f t="shared" si="125"/>
        <v>0</v>
      </c>
      <c r="P112" s="185">
        <f t="shared" si="125"/>
        <v>25320</v>
      </c>
      <c r="Q112" s="186">
        <f t="shared" si="125"/>
        <v>25677.011999999999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296</v>
      </c>
      <c r="C113" s="117" t="s">
        <v>297</v>
      </c>
      <c r="D113" s="185">
        <f t="shared" si="123"/>
        <v>25000</v>
      </c>
      <c r="E113" s="185">
        <f t="shared" si="123"/>
        <v>25000</v>
      </c>
      <c r="F113" s="185">
        <f t="shared" si="123"/>
        <v>0</v>
      </c>
      <c r="G113" s="185">
        <f t="shared" si="125"/>
        <v>0</v>
      </c>
      <c r="H113" s="185">
        <f t="shared" si="125"/>
        <v>0</v>
      </c>
      <c r="I113" s="185">
        <f t="shared" si="125"/>
        <v>0</v>
      </c>
      <c r="J113" s="185">
        <f t="shared" si="125"/>
        <v>0</v>
      </c>
      <c r="K113" s="185">
        <f t="shared" si="125"/>
        <v>0</v>
      </c>
      <c r="L113" s="185">
        <f t="shared" si="125"/>
        <v>0</v>
      </c>
      <c r="M113" s="185">
        <f t="shared" si="125"/>
        <v>0</v>
      </c>
      <c r="N113" s="185">
        <f t="shared" si="125"/>
        <v>0</v>
      </c>
      <c r="O113" s="185">
        <f t="shared" si="125"/>
        <v>0</v>
      </c>
      <c r="P113" s="185">
        <f t="shared" si="125"/>
        <v>25320</v>
      </c>
      <c r="Q113" s="186">
        <f t="shared" si="125"/>
        <v>25677.011999999999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327</v>
      </c>
      <c r="B114" s="126" t="s">
        <v>308</v>
      </c>
      <c r="C114" s="115" t="s">
        <v>309</v>
      </c>
      <c r="D114" s="182">
        <f t="shared" ref="D114" si="126">E114+F114</f>
        <v>25000</v>
      </c>
      <c r="E114" s="184">
        <v>25000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f>D114+(D114*1.28%)</f>
        <v>25320</v>
      </c>
      <c r="Q114" s="155">
        <f>P114+(P114*1.41%)</f>
        <v>25677.011999999999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67" t="s">
        <v>379</v>
      </c>
      <c r="B115" s="268"/>
      <c r="C115" s="269"/>
      <c r="D115" s="188">
        <f t="shared" ref="D115:F117" si="127">D116</f>
        <v>109000</v>
      </c>
      <c r="E115" s="188">
        <f t="shared" si="127"/>
        <v>109000</v>
      </c>
      <c r="F115" s="188">
        <f t="shared" si="127"/>
        <v>0</v>
      </c>
      <c r="G115" s="188">
        <f t="shared" ref="G115:Q115" si="128">G116</f>
        <v>0</v>
      </c>
      <c r="H115" s="188">
        <f t="shared" si="128"/>
        <v>0</v>
      </c>
      <c r="I115" s="188">
        <f t="shared" si="128"/>
        <v>0</v>
      </c>
      <c r="J115" s="188">
        <f t="shared" si="128"/>
        <v>0</v>
      </c>
      <c r="K115" s="188">
        <f t="shared" si="128"/>
        <v>0</v>
      </c>
      <c r="L115" s="188">
        <f t="shared" si="128"/>
        <v>0</v>
      </c>
      <c r="M115" s="188">
        <f t="shared" si="128"/>
        <v>0</v>
      </c>
      <c r="N115" s="188">
        <f t="shared" si="128"/>
        <v>0</v>
      </c>
      <c r="O115" s="188">
        <f t="shared" si="128"/>
        <v>0</v>
      </c>
      <c r="P115" s="188">
        <f t="shared" si="128"/>
        <v>110395.2</v>
      </c>
      <c r="Q115" s="189">
        <f t="shared" si="128"/>
        <v>111951.77232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242</v>
      </c>
      <c r="C116" s="112" t="s">
        <v>243</v>
      </c>
      <c r="D116" s="185">
        <f t="shared" si="127"/>
        <v>109000</v>
      </c>
      <c r="E116" s="185">
        <f t="shared" si="127"/>
        <v>109000</v>
      </c>
      <c r="F116" s="185">
        <f t="shared" si="127"/>
        <v>0</v>
      </c>
      <c r="G116" s="185">
        <f t="shared" ref="G116:Q117" si="129">G117</f>
        <v>0</v>
      </c>
      <c r="H116" s="185">
        <f t="shared" si="129"/>
        <v>0</v>
      </c>
      <c r="I116" s="185">
        <f t="shared" si="129"/>
        <v>0</v>
      </c>
      <c r="J116" s="185">
        <f t="shared" si="129"/>
        <v>0</v>
      </c>
      <c r="K116" s="185">
        <f t="shared" si="129"/>
        <v>0</v>
      </c>
      <c r="L116" s="185">
        <f t="shared" si="129"/>
        <v>0</v>
      </c>
      <c r="M116" s="185">
        <f t="shared" si="129"/>
        <v>0</v>
      </c>
      <c r="N116" s="185">
        <f t="shared" si="129"/>
        <v>0</v>
      </c>
      <c r="O116" s="185">
        <f t="shared" si="129"/>
        <v>0</v>
      </c>
      <c r="P116" s="185">
        <f t="shared" si="129"/>
        <v>110395.2</v>
      </c>
      <c r="Q116" s="186">
        <f t="shared" si="129"/>
        <v>111951.77232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268</v>
      </c>
      <c r="C117" s="110" t="s">
        <v>269</v>
      </c>
      <c r="D117" s="185">
        <f t="shared" si="127"/>
        <v>109000</v>
      </c>
      <c r="E117" s="185">
        <f t="shared" si="127"/>
        <v>109000</v>
      </c>
      <c r="F117" s="185">
        <f t="shared" si="127"/>
        <v>0</v>
      </c>
      <c r="G117" s="185">
        <f t="shared" si="129"/>
        <v>0</v>
      </c>
      <c r="H117" s="185">
        <f t="shared" si="129"/>
        <v>0</v>
      </c>
      <c r="I117" s="185">
        <f t="shared" si="129"/>
        <v>0</v>
      </c>
      <c r="J117" s="185">
        <f t="shared" si="129"/>
        <v>0</v>
      </c>
      <c r="K117" s="185">
        <f t="shared" si="129"/>
        <v>0</v>
      </c>
      <c r="L117" s="185">
        <f t="shared" si="129"/>
        <v>0</v>
      </c>
      <c r="M117" s="185">
        <f t="shared" si="129"/>
        <v>0</v>
      </c>
      <c r="N117" s="185">
        <f t="shared" si="129"/>
        <v>0</v>
      </c>
      <c r="O117" s="185">
        <f t="shared" si="129"/>
        <v>0</v>
      </c>
      <c r="P117" s="185">
        <f t="shared" si="129"/>
        <v>110395.2</v>
      </c>
      <c r="Q117" s="186">
        <f t="shared" si="129"/>
        <v>111951.77232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349</v>
      </c>
      <c r="B118" s="126" t="s">
        <v>287</v>
      </c>
      <c r="C118" s="115" t="s">
        <v>380</v>
      </c>
      <c r="D118" s="182">
        <f t="shared" ref="D118" si="130">E118+F118</f>
        <v>109000</v>
      </c>
      <c r="E118" s="184">
        <v>109000</v>
      </c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>
        <f>D118+(D118*1.28%)</f>
        <v>110395.2</v>
      </c>
      <c r="Q118" s="184">
        <f>P118+(P118*1.41%)</f>
        <v>111951.77232</v>
      </c>
      <c r="R118" s="84"/>
      <c r="S118" s="176"/>
      <c r="T118" s="145"/>
      <c r="V118" s="192"/>
      <c r="W118" s="145"/>
    </row>
    <row r="119" spans="1:80" s="152" customFormat="1" ht="27" customHeight="1" x14ac:dyDescent="0.25">
      <c r="A119" s="267" t="s">
        <v>381</v>
      </c>
      <c r="B119" s="268"/>
      <c r="C119" s="269"/>
      <c r="D119" s="188">
        <f t="shared" ref="D119:F121" si="131">D120</f>
        <v>20000</v>
      </c>
      <c r="E119" s="188">
        <f t="shared" si="131"/>
        <v>20000</v>
      </c>
      <c r="F119" s="188">
        <f t="shared" si="131"/>
        <v>0</v>
      </c>
      <c r="G119" s="188">
        <f t="shared" ref="G119:Q119" si="132">G120</f>
        <v>0</v>
      </c>
      <c r="H119" s="188">
        <f t="shared" si="132"/>
        <v>0</v>
      </c>
      <c r="I119" s="188">
        <f t="shared" si="132"/>
        <v>0</v>
      </c>
      <c r="J119" s="188">
        <f t="shared" si="132"/>
        <v>0</v>
      </c>
      <c r="K119" s="188">
        <f t="shared" si="132"/>
        <v>0</v>
      </c>
      <c r="L119" s="188">
        <f t="shared" si="132"/>
        <v>0</v>
      </c>
      <c r="M119" s="188">
        <f t="shared" si="132"/>
        <v>0</v>
      </c>
      <c r="N119" s="188">
        <f t="shared" si="132"/>
        <v>0</v>
      </c>
      <c r="O119" s="188">
        <f t="shared" si="132"/>
        <v>0</v>
      </c>
      <c r="P119" s="188">
        <f t="shared" si="132"/>
        <v>20256</v>
      </c>
      <c r="Q119" s="189">
        <f t="shared" si="132"/>
        <v>20541.6096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242</v>
      </c>
      <c r="C120" s="112" t="s">
        <v>243</v>
      </c>
      <c r="D120" s="185">
        <f t="shared" si="131"/>
        <v>20000</v>
      </c>
      <c r="E120" s="185">
        <f t="shared" si="131"/>
        <v>20000</v>
      </c>
      <c r="F120" s="185">
        <f t="shared" si="131"/>
        <v>0</v>
      </c>
      <c r="G120" s="185">
        <f t="shared" ref="G120:Q121" si="133">G121</f>
        <v>0</v>
      </c>
      <c r="H120" s="185">
        <f t="shared" si="133"/>
        <v>0</v>
      </c>
      <c r="I120" s="185">
        <f t="shared" si="133"/>
        <v>0</v>
      </c>
      <c r="J120" s="185">
        <f t="shared" si="133"/>
        <v>0</v>
      </c>
      <c r="K120" s="185">
        <f t="shared" si="133"/>
        <v>0</v>
      </c>
      <c r="L120" s="185">
        <f t="shared" si="133"/>
        <v>0</v>
      </c>
      <c r="M120" s="185">
        <f t="shared" si="133"/>
        <v>0</v>
      </c>
      <c r="N120" s="185">
        <f t="shared" si="133"/>
        <v>0</v>
      </c>
      <c r="O120" s="185">
        <f t="shared" si="133"/>
        <v>0</v>
      </c>
      <c r="P120" s="185">
        <f t="shared" si="133"/>
        <v>20256</v>
      </c>
      <c r="Q120" s="186">
        <f t="shared" si="133"/>
        <v>20541.6096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268</v>
      </c>
      <c r="C121" s="110" t="s">
        <v>269</v>
      </c>
      <c r="D121" s="185">
        <f t="shared" si="131"/>
        <v>20000</v>
      </c>
      <c r="E121" s="185">
        <f t="shared" si="131"/>
        <v>20000</v>
      </c>
      <c r="F121" s="185">
        <f t="shared" si="131"/>
        <v>0</v>
      </c>
      <c r="G121" s="185">
        <f t="shared" si="133"/>
        <v>0</v>
      </c>
      <c r="H121" s="185">
        <f t="shared" si="133"/>
        <v>0</v>
      </c>
      <c r="I121" s="185">
        <f t="shared" si="133"/>
        <v>0</v>
      </c>
      <c r="J121" s="185">
        <f t="shared" si="133"/>
        <v>0</v>
      </c>
      <c r="K121" s="185">
        <f t="shared" si="133"/>
        <v>0</v>
      </c>
      <c r="L121" s="185">
        <f t="shared" si="133"/>
        <v>0</v>
      </c>
      <c r="M121" s="185">
        <f t="shared" si="133"/>
        <v>0</v>
      </c>
      <c r="N121" s="185">
        <f t="shared" si="133"/>
        <v>0</v>
      </c>
      <c r="O121" s="185">
        <f t="shared" si="133"/>
        <v>0</v>
      </c>
      <c r="P121" s="185">
        <f t="shared" si="133"/>
        <v>20256</v>
      </c>
      <c r="Q121" s="186">
        <f t="shared" si="133"/>
        <v>20541.6096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350</v>
      </c>
      <c r="B122" s="126" t="s">
        <v>287</v>
      </c>
      <c r="C122" s="115" t="s">
        <v>288</v>
      </c>
      <c r="D122" s="182">
        <f t="shared" ref="D122" si="134">E122+F122</f>
        <v>20000</v>
      </c>
      <c r="E122" s="183">
        <v>20000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f>D122+(D122*1.28%)</f>
        <v>20256</v>
      </c>
      <c r="Q122" s="183">
        <f>P122+(P122*1.41%)</f>
        <v>20541.6096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67" t="s">
        <v>382</v>
      </c>
      <c r="B123" s="268"/>
      <c r="C123" s="269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35">G124</f>
        <v>0</v>
      </c>
      <c r="H123" s="190">
        <f t="shared" si="135"/>
        <v>0</v>
      </c>
      <c r="I123" s="190">
        <f t="shared" si="135"/>
        <v>0</v>
      </c>
      <c r="J123" s="190">
        <f t="shared" si="135"/>
        <v>0</v>
      </c>
      <c r="K123" s="190">
        <f t="shared" si="135"/>
        <v>0</v>
      </c>
      <c r="L123" s="190">
        <f t="shared" si="135"/>
        <v>0</v>
      </c>
      <c r="M123" s="190">
        <f t="shared" si="135"/>
        <v>0</v>
      </c>
      <c r="N123" s="190">
        <f t="shared" si="135"/>
        <v>0</v>
      </c>
      <c r="O123" s="190">
        <f t="shared" si="135"/>
        <v>0</v>
      </c>
      <c r="P123" s="190">
        <f t="shared" si="135"/>
        <v>0</v>
      </c>
      <c r="Q123" s="191">
        <f t="shared" si="13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242</v>
      </c>
      <c r="C124" s="112" t="s">
        <v>243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36">G125+G127</f>
        <v>0</v>
      </c>
      <c r="H124" s="180">
        <f t="shared" si="136"/>
        <v>0</v>
      </c>
      <c r="I124" s="180">
        <f t="shared" si="136"/>
        <v>0</v>
      </c>
      <c r="J124" s="180">
        <f t="shared" si="136"/>
        <v>0</v>
      </c>
      <c r="K124" s="180">
        <f t="shared" si="136"/>
        <v>0</v>
      </c>
      <c r="L124" s="180">
        <f t="shared" si="136"/>
        <v>0</v>
      </c>
      <c r="M124" s="180">
        <f t="shared" si="136"/>
        <v>0</v>
      </c>
      <c r="N124" s="180">
        <f t="shared" si="136"/>
        <v>0</v>
      </c>
      <c r="O124" s="180">
        <f t="shared" si="136"/>
        <v>0</v>
      </c>
      <c r="P124" s="180">
        <f t="shared" si="136"/>
        <v>0</v>
      </c>
      <c r="Q124" s="181">
        <f t="shared" si="13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253</v>
      </c>
      <c r="C125" s="110" t="s">
        <v>333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37">G126</f>
        <v>0</v>
      </c>
      <c r="H125" s="180">
        <f t="shared" si="137"/>
        <v>0</v>
      </c>
      <c r="I125" s="180">
        <f t="shared" si="137"/>
        <v>0</v>
      </c>
      <c r="J125" s="180">
        <f t="shared" si="137"/>
        <v>0</v>
      </c>
      <c r="K125" s="180">
        <f t="shared" si="137"/>
        <v>0</v>
      </c>
      <c r="L125" s="180">
        <f t="shared" si="137"/>
        <v>0</v>
      </c>
      <c r="M125" s="180">
        <f t="shared" si="137"/>
        <v>0</v>
      </c>
      <c r="N125" s="180">
        <f t="shared" si="137"/>
        <v>0</v>
      </c>
      <c r="O125" s="180">
        <f t="shared" si="137"/>
        <v>0</v>
      </c>
      <c r="P125" s="180">
        <f t="shared" si="137"/>
        <v>0</v>
      </c>
      <c r="Q125" s="181">
        <f t="shared" si="13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344</v>
      </c>
      <c r="B126" s="126" t="s">
        <v>261</v>
      </c>
      <c r="C126" s="115" t="s">
        <v>262</v>
      </c>
      <c r="D126" s="182">
        <f t="shared" ref="D126" si="13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268</v>
      </c>
      <c r="C127" s="110" t="s">
        <v>269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39">G128+G129</f>
        <v>0</v>
      </c>
      <c r="H127" s="180">
        <f t="shared" si="139"/>
        <v>0</v>
      </c>
      <c r="I127" s="180">
        <f t="shared" si="139"/>
        <v>0</v>
      </c>
      <c r="J127" s="180">
        <f t="shared" si="139"/>
        <v>0</v>
      </c>
      <c r="K127" s="180">
        <f t="shared" si="139"/>
        <v>0</v>
      </c>
      <c r="L127" s="180">
        <f t="shared" si="139"/>
        <v>0</v>
      </c>
      <c r="M127" s="180">
        <f t="shared" si="139"/>
        <v>0</v>
      </c>
      <c r="N127" s="180">
        <f t="shared" si="139"/>
        <v>0</v>
      </c>
      <c r="O127" s="180">
        <f t="shared" si="139"/>
        <v>0</v>
      </c>
      <c r="P127" s="180">
        <f t="shared" si="139"/>
        <v>0</v>
      </c>
      <c r="Q127" s="181">
        <f t="shared" si="13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345</v>
      </c>
      <c r="B128" s="126" t="s">
        <v>271</v>
      </c>
      <c r="C128" s="115" t="s">
        <v>272</v>
      </c>
      <c r="D128" s="182">
        <f t="shared" ref="D128:D129" si="14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352</v>
      </c>
      <c r="B129" s="126" t="s">
        <v>279</v>
      </c>
      <c r="C129" s="115" t="s">
        <v>280</v>
      </c>
      <c r="D129" s="182">
        <f t="shared" si="14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67" t="s">
        <v>383</v>
      </c>
      <c r="B130" s="268"/>
      <c r="C130" s="269"/>
      <c r="D130" s="188">
        <f>D131+D137</f>
        <v>15000</v>
      </c>
      <c r="E130" s="188">
        <f>E131+E137</f>
        <v>15000</v>
      </c>
      <c r="F130" s="188">
        <f>F131+F137</f>
        <v>0</v>
      </c>
      <c r="G130" s="188">
        <f t="shared" ref="G130:Q130" si="141">G131+G137</f>
        <v>0</v>
      </c>
      <c r="H130" s="188">
        <f t="shared" si="141"/>
        <v>0</v>
      </c>
      <c r="I130" s="188">
        <f t="shared" si="141"/>
        <v>0</v>
      </c>
      <c r="J130" s="188">
        <f t="shared" si="141"/>
        <v>0</v>
      </c>
      <c r="K130" s="188">
        <f t="shared" si="141"/>
        <v>0</v>
      </c>
      <c r="L130" s="188">
        <f t="shared" si="141"/>
        <v>0</v>
      </c>
      <c r="M130" s="188">
        <f t="shared" si="141"/>
        <v>0</v>
      </c>
      <c r="N130" s="188">
        <f t="shared" si="141"/>
        <v>0</v>
      </c>
      <c r="O130" s="188">
        <f t="shared" si="141"/>
        <v>0</v>
      </c>
      <c r="P130" s="188">
        <f t="shared" si="141"/>
        <v>15192</v>
      </c>
      <c r="Q130" s="189">
        <f t="shared" si="141"/>
        <v>15406.207200000001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424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42">G132</f>
        <v>0</v>
      </c>
      <c r="H131" s="185">
        <f t="shared" si="142"/>
        <v>0</v>
      </c>
      <c r="I131" s="185">
        <f t="shared" si="142"/>
        <v>0</v>
      </c>
      <c r="J131" s="185">
        <f t="shared" si="142"/>
        <v>0</v>
      </c>
      <c r="K131" s="185">
        <f t="shared" si="142"/>
        <v>0</v>
      </c>
      <c r="L131" s="185">
        <f t="shared" si="142"/>
        <v>0</v>
      </c>
      <c r="M131" s="185">
        <f t="shared" si="142"/>
        <v>0</v>
      </c>
      <c r="N131" s="185">
        <f t="shared" si="142"/>
        <v>0</v>
      </c>
      <c r="O131" s="185">
        <f t="shared" si="142"/>
        <v>0</v>
      </c>
      <c r="P131" s="185">
        <f t="shared" si="142"/>
        <v>0</v>
      </c>
      <c r="Q131" s="186">
        <f t="shared" si="14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242</v>
      </c>
      <c r="C132" s="112" t="s">
        <v>243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43">G133+G135</f>
        <v>0</v>
      </c>
      <c r="H132" s="185">
        <f t="shared" si="143"/>
        <v>0</v>
      </c>
      <c r="I132" s="185">
        <f t="shared" si="143"/>
        <v>0</v>
      </c>
      <c r="J132" s="185">
        <f t="shared" si="143"/>
        <v>0</v>
      </c>
      <c r="K132" s="185">
        <f t="shared" si="143"/>
        <v>0</v>
      </c>
      <c r="L132" s="185">
        <f t="shared" si="143"/>
        <v>0</v>
      </c>
      <c r="M132" s="185">
        <f t="shared" si="143"/>
        <v>0</v>
      </c>
      <c r="N132" s="185">
        <f t="shared" si="143"/>
        <v>0</v>
      </c>
      <c r="O132" s="185">
        <f t="shared" si="143"/>
        <v>0</v>
      </c>
      <c r="P132" s="185">
        <f t="shared" si="143"/>
        <v>0</v>
      </c>
      <c r="Q132" s="186">
        <f t="shared" si="14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268</v>
      </c>
      <c r="C133" s="110" t="s">
        <v>269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44">G134</f>
        <v>0</v>
      </c>
      <c r="H133" s="185">
        <f t="shared" si="144"/>
        <v>0</v>
      </c>
      <c r="I133" s="185">
        <f t="shared" si="144"/>
        <v>0</v>
      </c>
      <c r="J133" s="185">
        <f t="shared" si="144"/>
        <v>0</v>
      </c>
      <c r="K133" s="185">
        <f t="shared" si="144"/>
        <v>0</v>
      </c>
      <c r="L133" s="185">
        <f t="shared" si="144"/>
        <v>0</v>
      </c>
      <c r="M133" s="185">
        <f t="shared" si="144"/>
        <v>0</v>
      </c>
      <c r="N133" s="185">
        <f t="shared" si="144"/>
        <v>0</v>
      </c>
      <c r="O133" s="185">
        <f t="shared" si="144"/>
        <v>0</v>
      </c>
      <c r="P133" s="185">
        <f t="shared" si="144"/>
        <v>0</v>
      </c>
      <c r="Q133" s="186">
        <f t="shared" si="14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353</v>
      </c>
      <c r="B134" s="136">
        <v>3232</v>
      </c>
      <c r="C134" s="137" t="s">
        <v>275</v>
      </c>
      <c r="D134" s="182">
        <f t="shared" ref="D134" si="14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296</v>
      </c>
      <c r="C135" s="117" t="s">
        <v>297</v>
      </c>
      <c r="D135" s="185">
        <f t="shared" ref="D135:E135" si="146">D136</f>
        <v>0</v>
      </c>
      <c r="E135" s="185">
        <f t="shared" si="146"/>
        <v>0</v>
      </c>
      <c r="F135" s="185">
        <f>F136</f>
        <v>0</v>
      </c>
      <c r="G135" s="185">
        <f t="shared" ref="G135:Q135" si="147">G136</f>
        <v>0</v>
      </c>
      <c r="H135" s="185">
        <f t="shared" si="147"/>
        <v>0</v>
      </c>
      <c r="I135" s="185">
        <f t="shared" si="147"/>
        <v>0</v>
      </c>
      <c r="J135" s="185">
        <f t="shared" si="147"/>
        <v>0</v>
      </c>
      <c r="K135" s="185">
        <f t="shared" si="147"/>
        <v>0</v>
      </c>
      <c r="L135" s="185">
        <f t="shared" si="147"/>
        <v>0</v>
      </c>
      <c r="M135" s="185">
        <f t="shared" si="147"/>
        <v>0</v>
      </c>
      <c r="N135" s="185">
        <f t="shared" si="147"/>
        <v>0</v>
      </c>
      <c r="O135" s="185">
        <f t="shared" si="147"/>
        <v>0</v>
      </c>
      <c r="P135" s="185">
        <f t="shared" si="147"/>
        <v>0</v>
      </c>
      <c r="Q135" s="186">
        <f t="shared" si="14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354</v>
      </c>
      <c r="B136" s="136">
        <v>3292</v>
      </c>
      <c r="C136" s="137" t="s">
        <v>301</v>
      </c>
      <c r="D136" s="182">
        <f t="shared" ref="D136" si="14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49">D138</f>
        <v>15000</v>
      </c>
      <c r="E137" s="180">
        <f t="shared" si="149"/>
        <v>15000</v>
      </c>
      <c r="F137" s="180">
        <f>F138</f>
        <v>0</v>
      </c>
      <c r="G137" s="180">
        <f t="shared" ref="G137:Q137" si="150">G138</f>
        <v>0</v>
      </c>
      <c r="H137" s="180">
        <f t="shared" si="150"/>
        <v>0</v>
      </c>
      <c r="I137" s="180">
        <f t="shared" si="150"/>
        <v>0</v>
      </c>
      <c r="J137" s="180">
        <f t="shared" si="150"/>
        <v>0</v>
      </c>
      <c r="K137" s="180">
        <f t="shared" si="150"/>
        <v>0</v>
      </c>
      <c r="L137" s="180">
        <f t="shared" si="150"/>
        <v>0</v>
      </c>
      <c r="M137" s="180">
        <f t="shared" si="150"/>
        <v>0</v>
      </c>
      <c r="N137" s="180">
        <f t="shared" si="150"/>
        <v>0</v>
      </c>
      <c r="O137" s="180">
        <f t="shared" si="150"/>
        <v>0</v>
      </c>
      <c r="P137" s="180">
        <f t="shared" si="150"/>
        <v>15192</v>
      </c>
      <c r="Q137" s="181">
        <f t="shared" si="150"/>
        <v>15406.207200000001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386</v>
      </c>
      <c r="D138" s="180">
        <f t="shared" ref="D138:E138" si="151">D139+D142+D144</f>
        <v>15000</v>
      </c>
      <c r="E138" s="180">
        <f t="shared" si="151"/>
        <v>15000</v>
      </c>
      <c r="F138" s="180">
        <f>F139+F142+F144</f>
        <v>0</v>
      </c>
      <c r="G138" s="180">
        <f t="shared" ref="G138:Q138" si="152">G139+G142+G144</f>
        <v>0</v>
      </c>
      <c r="H138" s="180">
        <f t="shared" si="152"/>
        <v>0</v>
      </c>
      <c r="I138" s="180">
        <f t="shared" si="152"/>
        <v>0</v>
      </c>
      <c r="J138" s="180">
        <f t="shared" si="152"/>
        <v>0</v>
      </c>
      <c r="K138" s="180">
        <f t="shared" si="152"/>
        <v>0</v>
      </c>
      <c r="L138" s="180">
        <f t="shared" si="152"/>
        <v>0</v>
      </c>
      <c r="M138" s="180">
        <f t="shared" si="152"/>
        <v>0</v>
      </c>
      <c r="N138" s="180">
        <f t="shared" si="152"/>
        <v>0</v>
      </c>
      <c r="O138" s="180">
        <f t="shared" si="152"/>
        <v>0</v>
      </c>
      <c r="P138" s="180">
        <f t="shared" si="152"/>
        <v>15192</v>
      </c>
      <c r="Q138" s="181">
        <f t="shared" si="152"/>
        <v>15406.207200000001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347</v>
      </c>
      <c r="D139" s="106">
        <f t="shared" ref="D139:E139" si="153">SUM(D140:D141)</f>
        <v>0</v>
      </c>
      <c r="E139" s="106">
        <f t="shared" si="153"/>
        <v>0</v>
      </c>
      <c r="F139" s="106">
        <f>SUM(F140:F141)</f>
        <v>0</v>
      </c>
      <c r="G139" s="106">
        <f t="shared" ref="G139:Q139" si="154">SUM(G140:G141)</f>
        <v>0</v>
      </c>
      <c r="H139" s="106">
        <f t="shared" si="154"/>
        <v>0</v>
      </c>
      <c r="I139" s="106">
        <f t="shared" si="154"/>
        <v>0</v>
      </c>
      <c r="J139" s="106">
        <f t="shared" si="154"/>
        <v>0</v>
      </c>
      <c r="K139" s="106">
        <f t="shared" si="154"/>
        <v>0</v>
      </c>
      <c r="L139" s="106">
        <f t="shared" si="154"/>
        <v>0</v>
      </c>
      <c r="M139" s="106">
        <f t="shared" si="154"/>
        <v>0</v>
      </c>
      <c r="N139" s="106">
        <f t="shared" si="154"/>
        <v>0</v>
      </c>
      <c r="O139" s="106">
        <f t="shared" si="154"/>
        <v>0</v>
      </c>
      <c r="P139" s="106">
        <f t="shared" si="154"/>
        <v>0</v>
      </c>
      <c r="Q139" s="107">
        <f t="shared" si="15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355</v>
      </c>
      <c r="B140" s="136">
        <v>4221</v>
      </c>
      <c r="C140" s="137" t="s">
        <v>137</v>
      </c>
      <c r="D140" s="182">
        <f t="shared" ref="D140:D141" si="15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356</v>
      </c>
      <c r="B141" s="136">
        <v>4227</v>
      </c>
      <c r="C141" s="137" t="s">
        <v>143</v>
      </c>
      <c r="D141" s="182">
        <f t="shared" si="15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393</v>
      </c>
      <c r="D142" s="185">
        <f t="shared" ref="D142:E142" si="156">D143</f>
        <v>0</v>
      </c>
      <c r="E142" s="185">
        <f t="shared" si="156"/>
        <v>0</v>
      </c>
      <c r="F142" s="185">
        <f>F143</f>
        <v>0</v>
      </c>
      <c r="G142" s="185">
        <f t="shared" ref="G142:Q142" si="157">G143</f>
        <v>0</v>
      </c>
      <c r="H142" s="185">
        <f t="shared" si="157"/>
        <v>0</v>
      </c>
      <c r="I142" s="185">
        <f t="shared" si="157"/>
        <v>0</v>
      </c>
      <c r="J142" s="185">
        <f t="shared" si="157"/>
        <v>0</v>
      </c>
      <c r="K142" s="185">
        <f t="shared" si="157"/>
        <v>0</v>
      </c>
      <c r="L142" s="185">
        <f t="shared" si="157"/>
        <v>0</v>
      </c>
      <c r="M142" s="185">
        <f t="shared" si="157"/>
        <v>0</v>
      </c>
      <c r="N142" s="185">
        <f t="shared" si="157"/>
        <v>0</v>
      </c>
      <c r="O142" s="185">
        <f t="shared" si="157"/>
        <v>0</v>
      </c>
      <c r="P142" s="185">
        <f t="shared" si="157"/>
        <v>0</v>
      </c>
      <c r="Q142" s="186">
        <f t="shared" si="15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426</v>
      </c>
      <c r="C143" s="115" t="s">
        <v>145</v>
      </c>
      <c r="D143" s="182">
        <f t="shared" ref="D143" si="15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394</v>
      </c>
      <c r="C144" s="177" t="s">
        <v>395</v>
      </c>
      <c r="D144" s="185">
        <f t="shared" ref="D144:E144" si="159">D145</f>
        <v>15000</v>
      </c>
      <c r="E144" s="185">
        <f t="shared" si="159"/>
        <v>15000</v>
      </c>
      <c r="F144" s="185">
        <f>F145</f>
        <v>0</v>
      </c>
      <c r="G144" s="185">
        <f t="shared" ref="G144:Q144" si="160">G145</f>
        <v>0</v>
      </c>
      <c r="H144" s="185">
        <f t="shared" si="160"/>
        <v>0</v>
      </c>
      <c r="I144" s="185">
        <f t="shared" si="160"/>
        <v>0</v>
      </c>
      <c r="J144" s="185">
        <f t="shared" si="160"/>
        <v>0</v>
      </c>
      <c r="K144" s="185">
        <f t="shared" si="160"/>
        <v>0</v>
      </c>
      <c r="L144" s="185">
        <f t="shared" si="160"/>
        <v>0</v>
      </c>
      <c r="M144" s="185">
        <f t="shared" si="160"/>
        <v>0</v>
      </c>
      <c r="N144" s="185">
        <f t="shared" si="160"/>
        <v>0</v>
      </c>
      <c r="O144" s="185">
        <f t="shared" si="160"/>
        <v>0</v>
      </c>
      <c r="P144" s="185">
        <f t="shared" si="160"/>
        <v>15192</v>
      </c>
      <c r="Q144" s="186">
        <f t="shared" si="160"/>
        <v>15406.207200000001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357</v>
      </c>
      <c r="B145" s="126" t="s">
        <v>396</v>
      </c>
      <c r="C145" s="115" t="s">
        <v>147</v>
      </c>
      <c r="D145" s="182">
        <f t="shared" ref="D145" si="161">E145+F145</f>
        <v>15000</v>
      </c>
      <c r="E145" s="184">
        <v>15000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f>D145+(D145*1.28%)</f>
        <v>15192</v>
      </c>
      <c r="Q145" s="155">
        <f>P145+(P145*1.41%)</f>
        <v>15406.207200000001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67" t="s">
        <v>429</v>
      </c>
      <c r="B146" s="268"/>
      <c r="C146" s="269"/>
      <c r="D146" s="188">
        <f t="shared" ref="D146:E148" si="162">D147</f>
        <v>0</v>
      </c>
      <c r="E146" s="188">
        <f t="shared" si="162"/>
        <v>0</v>
      </c>
      <c r="F146" s="188">
        <f>F147</f>
        <v>0</v>
      </c>
      <c r="G146" s="188">
        <f t="shared" ref="G146:Q146" si="163">G147</f>
        <v>0</v>
      </c>
      <c r="H146" s="188">
        <f t="shared" si="163"/>
        <v>0</v>
      </c>
      <c r="I146" s="188">
        <f t="shared" si="163"/>
        <v>0</v>
      </c>
      <c r="J146" s="188">
        <f t="shared" si="163"/>
        <v>0</v>
      </c>
      <c r="K146" s="188">
        <f t="shared" si="163"/>
        <v>0</v>
      </c>
      <c r="L146" s="188">
        <f t="shared" si="163"/>
        <v>0</v>
      </c>
      <c r="M146" s="188">
        <f t="shared" si="163"/>
        <v>0</v>
      </c>
      <c r="N146" s="188">
        <f t="shared" si="163"/>
        <v>0</v>
      </c>
      <c r="O146" s="188">
        <f t="shared" si="163"/>
        <v>0</v>
      </c>
      <c r="P146" s="188">
        <f t="shared" si="163"/>
        <v>0</v>
      </c>
      <c r="Q146" s="189">
        <f t="shared" si="16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242</v>
      </c>
      <c r="C147" s="112" t="s">
        <v>243</v>
      </c>
      <c r="D147" s="185">
        <f t="shared" si="162"/>
        <v>0</v>
      </c>
      <c r="E147" s="185">
        <f t="shared" si="162"/>
        <v>0</v>
      </c>
      <c r="F147" s="185">
        <f>F148</f>
        <v>0</v>
      </c>
      <c r="G147" s="185">
        <f t="shared" ref="G147:Q148" si="164">G148</f>
        <v>0</v>
      </c>
      <c r="H147" s="185">
        <f t="shared" si="164"/>
        <v>0</v>
      </c>
      <c r="I147" s="185">
        <f t="shared" si="164"/>
        <v>0</v>
      </c>
      <c r="J147" s="185">
        <f t="shared" si="164"/>
        <v>0</v>
      </c>
      <c r="K147" s="185">
        <f t="shared" si="164"/>
        <v>0</v>
      </c>
      <c r="L147" s="185">
        <f t="shared" si="164"/>
        <v>0</v>
      </c>
      <c r="M147" s="185">
        <f t="shared" si="164"/>
        <v>0</v>
      </c>
      <c r="N147" s="185">
        <f t="shared" si="164"/>
        <v>0</v>
      </c>
      <c r="O147" s="185">
        <f t="shared" si="164"/>
        <v>0</v>
      </c>
      <c r="P147" s="185">
        <f t="shared" si="164"/>
        <v>0</v>
      </c>
      <c r="Q147" s="186">
        <f t="shared" si="16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296</v>
      </c>
      <c r="C148" s="117" t="s">
        <v>297</v>
      </c>
      <c r="D148" s="185">
        <f t="shared" si="162"/>
        <v>0</v>
      </c>
      <c r="E148" s="185">
        <f t="shared" si="162"/>
        <v>0</v>
      </c>
      <c r="F148" s="185">
        <f>F149</f>
        <v>0</v>
      </c>
      <c r="G148" s="185">
        <f t="shared" si="164"/>
        <v>0</v>
      </c>
      <c r="H148" s="185">
        <f t="shared" si="164"/>
        <v>0</v>
      </c>
      <c r="I148" s="185">
        <f t="shared" si="164"/>
        <v>0</v>
      </c>
      <c r="J148" s="185">
        <f t="shared" si="164"/>
        <v>0</v>
      </c>
      <c r="K148" s="185">
        <f t="shared" si="164"/>
        <v>0</v>
      </c>
      <c r="L148" s="185">
        <f t="shared" si="164"/>
        <v>0</v>
      </c>
      <c r="M148" s="185">
        <f t="shared" si="164"/>
        <v>0</v>
      </c>
      <c r="N148" s="185">
        <f t="shared" si="164"/>
        <v>0</v>
      </c>
      <c r="O148" s="185">
        <f t="shared" si="164"/>
        <v>0</v>
      </c>
      <c r="P148" s="185">
        <f t="shared" si="164"/>
        <v>0</v>
      </c>
      <c r="Q148" s="186">
        <f t="shared" si="16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358</v>
      </c>
      <c r="B149" s="206" t="s">
        <v>308</v>
      </c>
      <c r="C149" s="207" t="s">
        <v>309</v>
      </c>
      <c r="D149" s="208">
        <f t="shared" ref="D149" si="16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77" t="s">
        <v>427</v>
      </c>
      <c r="B150" s="278"/>
      <c r="C150" s="279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3905100</v>
      </c>
      <c r="E150" s="211">
        <f t="shared" ref="E150:Q150" si="166">E21+E22+E23+E25+E26+E27+E28+E29+E31+E32+E33+E34+E35+E36+E37+E38+E39+E41+E43+E44+E45+E46+E47+E50+E51+E52+E55+E60+E63+E65+E66+E67+E68+E69+E71+E77+E79+E81+E82+E85+E88+E92+E96+E100+E104+E108+E110+E114+E118+E122+E126+E128+E129+E134+E136+E140+E141+E143+E145+E149</f>
        <v>2900000</v>
      </c>
      <c r="F150" s="211">
        <f t="shared" si="166"/>
        <v>1005100</v>
      </c>
      <c r="G150" s="211">
        <f t="shared" si="166"/>
        <v>0</v>
      </c>
      <c r="H150" s="211">
        <f t="shared" si="166"/>
        <v>100</v>
      </c>
      <c r="I150" s="211">
        <f t="shared" si="166"/>
        <v>900000</v>
      </c>
      <c r="J150" s="211">
        <f t="shared" si="166"/>
        <v>100000</v>
      </c>
      <c r="K150" s="211">
        <f t="shared" si="166"/>
        <v>0</v>
      </c>
      <c r="L150" s="211">
        <f t="shared" si="166"/>
        <v>0</v>
      </c>
      <c r="M150" s="211">
        <f t="shared" si="166"/>
        <v>5000</v>
      </c>
      <c r="N150" s="211">
        <f t="shared" si="166"/>
        <v>0</v>
      </c>
      <c r="O150" s="211">
        <f t="shared" si="166"/>
        <v>0</v>
      </c>
      <c r="P150" s="211">
        <f t="shared" si="166"/>
        <v>3955085.2800000007</v>
      </c>
      <c r="Q150" s="211">
        <f t="shared" si="166"/>
        <v>4010851.9824480005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70" t="s">
        <v>430</v>
      </c>
      <c r="B158" s="270"/>
      <c r="C158" s="270"/>
      <c r="D158" s="173"/>
      <c r="E158" s="173"/>
      <c r="F158" s="173"/>
      <c r="G158" s="173"/>
      <c r="H158" s="173" t="s">
        <v>432</v>
      </c>
      <c r="I158" s="173"/>
      <c r="J158" s="173"/>
      <c r="K158" s="173"/>
      <c r="L158" s="173"/>
      <c r="M158" s="173"/>
      <c r="N158" s="173" t="s">
        <v>431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1" sqref="B11:B17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434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435</v>
      </c>
      <c r="B4" s="234" t="s">
        <v>447</v>
      </c>
    </row>
    <row r="5" spans="1:2" ht="15" x14ac:dyDescent="0.25">
      <c r="A5" s="225"/>
      <c r="B5" s="235"/>
    </row>
    <row r="6" spans="1:2" ht="51.75" x14ac:dyDescent="0.25">
      <c r="A6" s="225" t="s">
        <v>436</v>
      </c>
      <c r="B6" s="235" t="s">
        <v>455</v>
      </c>
    </row>
    <row r="7" spans="1:2" x14ac:dyDescent="0.2">
      <c r="A7" s="226"/>
    </row>
    <row r="8" spans="1:2" ht="16.5" thickBot="1" x14ac:dyDescent="0.3">
      <c r="A8" s="227"/>
    </row>
    <row r="9" spans="1:2" ht="23.25" customHeight="1" x14ac:dyDescent="0.2">
      <c r="A9" s="233" t="s">
        <v>437</v>
      </c>
      <c r="B9" s="310" t="s">
        <v>448</v>
      </c>
    </row>
    <row r="10" spans="1:2" ht="12.75" customHeight="1" x14ac:dyDescent="0.2">
      <c r="A10" s="232"/>
      <c r="B10" s="311"/>
    </row>
    <row r="11" spans="1:2" ht="12.75" customHeight="1" x14ac:dyDescent="0.2">
      <c r="A11" s="229" t="s">
        <v>438</v>
      </c>
      <c r="B11" s="308" t="s">
        <v>449</v>
      </c>
    </row>
    <row r="12" spans="1:2" ht="12.75" customHeight="1" x14ac:dyDescent="0.2">
      <c r="A12" s="230"/>
      <c r="B12" s="312"/>
    </row>
    <row r="13" spans="1:2" ht="12.75" customHeight="1" x14ac:dyDescent="0.2">
      <c r="A13" s="230"/>
      <c r="B13" s="312"/>
    </row>
    <row r="14" spans="1:2" ht="12.75" customHeight="1" x14ac:dyDescent="0.2">
      <c r="A14" s="230"/>
      <c r="B14" s="312"/>
    </row>
    <row r="15" spans="1:2" ht="12.75" customHeight="1" x14ac:dyDescent="0.2">
      <c r="A15" s="230"/>
      <c r="B15" s="312"/>
    </row>
    <row r="16" spans="1:2" ht="12.75" customHeight="1" x14ac:dyDescent="0.2">
      <c r="A16" s="230"/>
      <c r="B16" s="312"/>
    </row>
    <row r="17" spans="1:2" ht="12.75" customHeight="1" x14ac:dyDescent="0.2">
      <c r="A17" s="232"/>
      <c r="B17" s="313"/>
    </row>
    <row r="18" spans="1:2" ht="106.5" customHeight="1" x14ac:dyDescent="0.2">
      <c r="A18" s="229" t="s">
        <v>439</v>
      </c>
      <c r="B18" s="308" t="s">
        <v>450</v>
      </c>
    </row>
    <row r="19" spans="1:2" ht="12.75" customHeight="1" x14ac:dyDescent="0.2">
      <c r="A19" s="230"/>
      <c r="B19" s="314"/>
    </row>
    <row r="20" spans="1:2" ht="12.75" customHeight="1" x14ac:dyDescent="0.2">
      <c r="A20" s="232"/>
      <c r="B20" s="315"/>
    </row>
    <row r="21" spans="1:2" ht="69.75" customHeight="1" x14ac:dyDescent="0.2">
      <c r="A21" s="229" t="s">
        <v>440</v>
      </c>
      <c r="B21" s="308" t="s">
        <v>451</v>
      </c>
    </row>
    <row r="22" spans="1:2" ht="12.75" customHeight="1" x14ac:dyDescent="0.2">
      <c r="A22" s="230"/>
      <c r="B22" s="306"/>
    </row>
    <row r="23" spans="1:2" ht="12.75" customHeight="1" x14ac:dyDescent="0.2">
      <c r="A23" s="230"/>
      <c r="B23" s="306"/>
    </row>
    <row r="24" spans="1:2" ht="12.75" customHeight="1" x14ac:dyDescent="0.2">
      <c r="A24" s="232"/>
      <c r="B24" s="309"/>
    </row>
    <row r="25" spans="1:2" ht="114" customHeight="1" x14ac:dyDescent="0.2">
      <c r="A25" s="229" t="s">
        <v>441</v>
      </c>
      <c r="B25" s="305" t="s">
        <v>452</v>
      </c>
    </row>
    <row r="26" spans="1:2" ht="12.75" customHeight="1" x14ac:dyDescent="0.2">
      <c r="A26" s="230"/>
      <c r="B26" s="306"/>
    </row>
    <row r="27" spans="1:2" ht="12.75" customHeight="1" x14ac:dyDescent="0.2">
      <c r="A27" s="232"/>
      <c r="B27" s="309"/>
    </row>
    <row r="28" spans="1:2" ht="32.25" customHeight="1" x14ac:dyDescent="0.2">
      <c r="A28" s="229" t="s">
        <v>442</v>
      </c>
      <c r="B28" s="305" t="s">
        <v>453</v>
      </c>
    </row>
    <row r="29" spans="1:2" ht="12.75" customHeight="1" x14ac:dyDescent="0.2">
      <c r="A29" s="230"/>
      <c r="B29" s="306"/>
    </row>
    <row r="30" spans="1:2" ht="12.75" customHeight="1" x14ac:dyDescent="0.2">
      <c r="A30" s="230"/>
      <c r="B30" s="306"/>
    </row>
    <row r="31" spans="1:2" ht="12.75" customHeight="1" x14ac:dyDescent="0.2">
      <c r="A31" s="230"/>
      <c r="B31" s="306"/>
    </row>
    <row r="32" spans="1:2" ht="12.75" customHeight="1" x14ac:dyDescent="0.2">
      <c r="A32" s="230"/>
      <c r="B32" s="306"/>
    </row>
    <row r="33" spans="1:2" ht="12.75" customHeight="1" x14ac:dyDescent="0.2">
      <c r="A33" s="232"/>
      <c r="B33" s="309"/>
    </row>
    <row r="34" spans="1:2" ht="12.75" customHeight="1" x14ac:dyDescent="0.2">
      <c r="A34" s="229" t="s">
        <v>443</v>
      </c>
      <c r="B34" s="305" t="s">
        <v>454</v>
      </c>
    </row>
    <row r="35" spans="1:2" ht="12.75" customHeight="1" x14ac:dyDescent="0.2">
      <c r="A35" s="230"/>
      <c r="B35" s="306"/>
    </row>
    <row r="36" spans="1:2" ht="12.75" customHeight="1" x14ac:dyDescent="0.2">
      <c r="A36" s="230"/>
      <c r="B36" s="306"/>
    </row>
    <row r="37" spans="1:2" ht="12.75" customHeight="1" x14ac:dyDescent="0.2">
      <c r="A37" s="230"/>
      <c r="B37" s="306"/>
    </row>
    <row r="38" spans="1:2" ht="12.75" customHeight="1" x14ac:dyDescent="0.2">
      <c r="A38" s="230"/>
      <c r="B38" s="306"/>
    </row>
    <row r="39" spans="1:2" ht="13.5" customHeight="1" thickBot="1" x14ac:dyDescent="0.25">
      <c r="A39" s="231"/>
      <c r="B39" s="307"/>
    </row>
    <row r="40" spans="1:2" ht="14.25" x14ac:dyDescent="0.2">
      <c r="A40" s="228"/>
    </row>
  </sheetData>
  <mergeCells count="7">
    <mergeCell ref="B34:B39"/>
    <mergeCell ref="B21:B24"/>
    <mergeCell ref="B25:B27"/>
    <mergeCell ref="B28:B33"/>
    <mergeCell ref="B9:B10"/>
    <mergeCell ref="B11:B17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TAJNIŠTVO</cp:lastModifiedBy>
  <cp:lastPrinted>2017-09-29T07:00:41Z</cp:lastPrinted>
  <dcterms:created xsi:type="dcterms:W3CDTF">2017-09-21T11:58:02Z</dcterms:created>
  <dcterms:modified xsi:type="dcterms:W3CDTF">2017-10-02T09:29:45Z</dcterms:modified>
</cp:coreProperties>
</file>